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5E8476C5-25B7-C44F-ABDE-F72166723057}" xr6:coauthVersionLast="47" xr6:coauthVersionMax="47" xr10:uidLastSave="{00000000-0000-0000-0000-000000000000}"/>
  <bookViews>
    <workbookView xWindow="-29625" yWindow="2370" windowWidth="25710" windowHeight="13620" xr2:uid="{00000000-000D-0000-FFFF-FFFF00000000}"/>
  </bookViews>
  <sheets>
    <sheet name="Labor Cost Calculator" sheetId="18" r:id="rId1"/>
    <sheet name="Occupation Menu" sheetId="12" r:id="rId2"/>
    <sheet name="Worked Example" sheetId="20" r:id="rId3"/>
    <sheet name="ONET Positions" sheetId="16" r:id="rId4"/>
    <sheet name="Supplementary Material" sheetId="17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6" l="1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E3" i="16"/>
  <c r="C4" i="16"/>
  <c r="C5" i="16"/>
  <c r="C6" i="16"/>
  <c r="C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3" i="16"/>
  <c r="K20" i="20"/>
  <c r="K21" i="20"/>
  <c r="K22" i="20"/>
  <c r="K23" i="20"/>
  <c r="K19" i="20"/>
  <c r="H80" i="20"/>
  <c r="E80" i="20"/>
  <c r="D80" i="20"/>
  <c r="H79" i="20"/>
  <c r="E79" i="20"/>
  <c r="I79" i="20" s="1"/>
  <c r="D79" i="20"/>
  <c r="H78" i="20"/>
  <c r="E78" i="20"/>
  <c r="I78" i="20" s="1"/>
  <c r="D78" i="20"/>
  <c r="H77" i="20"/>
  <c r="E77" i="20"/>
  <c r="D77" i="20"/>
  <c r="H76" i="20"/>
  <c r="E76" i="20"/>
  <c r="D76" i="20"/>
  <c r="H75" i="20"/>
  <c r="E75" i="20"/>
  <c r="D75" i="20"/>
  <c r="H74" i="20"/>
  <c r="E74" i="20"/>
  <c r="D74" i="20"/>
  <c r="H73" i="20"/>
  <c r="E73" i="20"/>
  <c r="D73" i="20"/>
  <c r="H72" i="20"/>
  <c r="E72" i="20"/>
  <c r="D72" i="20"/>
  <c r="H71" i="20"/>
  <c r="E71" i="20"/>
  <c r="I71" i="20" s="1"/>
  <c r="D71" i="20"/>
  <c r="H70" i="20"/>
  <c r="E70" i="20"/>
  <c r="D70" i="20"/>
  <c r="H69" i="20"/>
  <c r="E69" i="20"/>
  <c r="D69" i="20"/>
  <c r="H68" i="20"/>
  <c r="E68" i="20"/>
  <c r="D68" i="20"/>
  <c r="H67" i="20"/>
  <c r="E67" i="20"/>
  <c r="D67" i="20"/>
  <c r="H66" i="20"/>
  <c r="E66" i="20"/>
  <c r="D66" i="20"/>
  <c r="H65" i="20"/>
  <c r="E65" i="20"/>
  <c r="D65" i="20"/>
  <c r="H64" i="20"/>
  <c r="E64" i="20"/>
  <c r="D64" i="20"/>
  <c r="H63" i="20"/>
  <c r="E63" i="20"/>
  <c r="I63" i="20" s="1"/>
  <c r="D63" i="20"/>
  <c r="H62" i="20"/>
  <c r="E62" i="20"/>
  <c r="D62" i="20"/>
  <c r="H61" i="20"/>
  <c r="E61" i="20"/>
  <c r="D61" i="20"/>
  <c r="H60" i="20"/>
  <c r="E60" i="20"/>
  <c r="D60" i="20"/>
  <c r="H59" i="20"/>
  <c r="E59" i="20"/>
  <c r="D59" i="20"/>
  <c r="H58" i="20"/>
  <c r="E58" i="20"/>
  <c r="D58" i="20"/>
  <c r="H57" i="20"/>
  <c r="E57" i="20"/>
  <c r="D57" i="20"/>
  <c r="H56" i="20"/>
  <c r="E56" i="20"/>
  <c r="D56" i="20"/>
  <c r="H55" i="20"/>
  <c r="E55" i="20"/>
  <c r="I55" i="20" s="1"/>
  <c r="D55" i="20"/>
  <c r="H54" i="20"/>
  <c r="E54" i="20"/>
  <c r="D54" i="20"/>
  <c r="H53" i="20"/>
  <c r="E53" i="20"/>
  <c r="D53" i="20"/>
  <c r="H52" i="20"/>
  <c r="E52" i="20"/>
  <c r="D52" i="20"/>
  <c r="H51" i="20"/>
  <c r="E51" i="20"/>
  <c r="D51" i="20"/>
  <c r="H50" i="20"/>
  <c r="E50" i="20"/>
  <c r="D50" i="20"/>
  <c r="H49" i="20"/>
  <c r="E49" i="20"/>
  <c r="D49" i="20"/>
  <c r="H48" i="20"/>
  <c r="E48" i="20"/>
  <c r="D48" i="20"/>
  <c r="H47" i="20"/>
  <c r="E47" i="20"/>
  <c r="I47" i="20" s="1"/>
  <c r="D47" i="20"/>
  <c r="H46" i="20"/>
  <c r="E46" i="20"/>
  <c r="D46" i="20"/>
  <c r="H45" i="20"/>
  <c r="E45" i="20"/>
  <c r="D45" i="20"/>
  <c r="H44" i="20"/>
  <c r="E44" i="20"/>
  <c r="D44" i="20"/>
  <c r="H43" i="20"/>
  <c r="E43" i="20"/>
  <c r="D43" i="20"/>
  <c r="H42" i="20"/>
  <c r="E42" i="20"/>
  <c r="D42" i="20"/>
  <c r="H41" i="20"/>
  <c r="E41" i="20"/>
  <c r="D41" i="20"/>
  <c r="H40" i="20"/>
  <c r="E40" i="20"/>
  <c r="D40" i="20"/>
  <c r="H39" i="20"/>
  <c r="E39" i="20"/>
  <c r="I39" i="20" s="1"/>
  <c r="D39" i="20"/>
  <c r="H38" i="20"/>
  <c r="E38" i="20"/>
  <c r="D38" i="20"/>
  <c r="H37" i="20"/>
  <c r="E37" i="20"/>
  <c r="D37" i="20"/>
  <c r="H36" i="20"/>
  <c r="E36" i="20"/>
  <c r="D36" i="20"/>
  <c r="H35" i="20"/>
  <c r="E35" i="20"/>
  <c r="D35" i="20"/>
  <c r="H34" i="20"/>
  <c r="E34" i="20"/>
  <c r="D34" i="20"/>
  <c r="H33" i="20"/>
  <c r="E33" i="20"/>
  <c r="D33" i="20"/>
  <c r="H32" i="20"/>
  <c r="E32" i="20"/>
  <c r="D32" i="20"/>
  <c r="H31" i="20"/>
  <c r="E31" i="20"/>
  <c r="I31" i="20" s="1"/>
  <c r="D31" i="20"/>
  <c r="H30" i="20"/>
  <c r="E30" i="20"/>
  <c r="D30" i="20"/>
  <c r="H29" i="20"/>
  <c r="E29" i="20"/>
  <c r="D29" i="20"/>
  <c r="H28" i="20"/>
  <c r="E28" i="20"/>
  <c r="H27" i="20"/>
  <c r="E27" i="20"/>
  <c r="H26" i="20"/>
  <c r="E26" i="20"/>
  <c r="D26" i="20"/>
  <c r="E23" i="20"/>
  <c r="H23" i="20" s="1"/>
  <c r="D23" i="20"/>
  <c r="G23" i="20" s="1"/>
  <c r="E22" i="20"/>
  <c r="H22" i="20" s="1"/>
  <c r="I22" i="20" s="1"/>
  <c r="D22" i="20"/>
  <c r="G22" i="20" s="1"/>
  <c r="L22" i="20" s="1"/>
  <c r="E21" i="20"/>
  <c r="H21" i="20" s="1"/>
  <c r="I21" i="20" s="1"/>
  <c r="D21" i="20"/>
  <c r="G21" i="20" s="1"/>
  <c r="L21" i="20" s="1"/>
  <c r="E20" i="20"/>
  <c r="D20" i="20"/>
  <c r="G20" i="20" s="1"/>
  <c r="L20" i="20" s="1"/>
  <c r="D19" i="20"/>
  <c r="G19" i="20" s="1"/>
  <c r="E15" i="18"/>
  <c r="H15" i="18" s="1"/>
  <c r="E16" i="18"/>
  <c r="H16" i="18" s="1"/>
  <c r="E17" i="18"/>
  <c r="H17" i="18" s="1"/>
  <c r="I17" i="18" s="1"/>
  <c r="E18" i="18"/>
  <c r="H18" i="18" s="1"/>
  <c r="I18" i="18" s="1"/>
  <c r="E19" i="18"/>
  <c r="H19" i="18" s="1"/>
  <c r="I19" i="18" s="1"/>
  <c r="E20" i="18"/>
  <c r="H20" i="18" s="1"/>
  <c r="I20" i="18" s="1"/>
  <c r="E21" i="18"/>
  <c r="H21" i="18" s="1"/>
  <c r="I21" i="18" s="1"/>
  <c r="E22" i="18"/>
  <c r="H22" i="18" s="1"/>
  <c r="I22" i="18" s="1"/>
  <c r="E23" i="18"/>
  <c r="H23" i="18" s="1"/>
  <c r="I23" i="18" s="1"/>
  <c r="D15" i="18"/>
  <c r="G15" i="18" s="1"/>
  <c r="D16" i="18"/>
  <c r="G16" i="18" s="1"/>
  <c r="D17" i="18"/>
  <c r="G17" i="18" s="1"/>
  <c r="D18" i="18"/>
  <c r="G18" i="18" s="1"/>
  <c r="D19" i="18"/>
  <c r="G19" i="18" s="1"/>
  <c r="D20" i="18"/>
  <c r="G20" i="18" s="1"/>
  <c r="D21" i="18"/>
  <c r="G21" i="18" s="1"/>
  <c r="D22" i="18"/>
  <c r="G22" i="18" s="1"/>
  <c r="D23" i="18"/>
  <c r="G23" i="18" s="1"/>
  <c r="E14" i="18"/>
  <c r="H14" i="18" s="1"/>
  <c r="D14" i="18"/>
  <c r="G14" i="18" s="1"/>
  <c r="H81" i="18"/>
  <c r="E81" i="18"/>
  <c r="I81" i="18" s="1"/>
  <c r="D81" i="18"/>
  <c r="H80" i="18"/>
  <c r="E80" i="18"/>
  <c r="D80" i="18"/>
  <c r="H79" i="18"/>
  <c r="E79" i="18"/>
  <c r="I79" i="18" s="1"/>
  <c r="D79" i="18"/>
  <c r="H78" i="18"/>
  <c r="E78" i="18"/>
  <c r="D78" i="18"/>
  <c r="H77" i="18"/>
  <c r="E77" i="18"/>
  <c r="D77" i="18"/>
  <c r="H76" i="18"/>
  <c r="E76" i="18"/>
  <c r="D76" i="18"/>
  <c r="H75" i="18"/>
  <c r="E75" i="18"/>
  <c r="I75" i="18" s="1"/>
  <c r="D75" i="18"/>
  <c r="H74" i="18"/>
  <c r="E74" i="18"/>
  <c r="D74" i="18"/>
  <c r="H73" i="18"/>
  <c r="E73" i="18"/>
  <c r="I73" i="18" s="1"/>
  <c r="D73" i="18"/>
  <c r="H72" i="18"/>
  <c r="E72" i="18"/>
  <c r="D72" i="18"/>
  <c r="H71" i="18"/>
  <c r="E71" i="18"/>
  <c r="I71" i="18" s="1"/>
  <c r="D71" i="18"/>
  <c r="H70" i="18"/>
  <c r="E70" i="18"/>
  <c r="D70" i="18"/>
  <c r="H69" i="18"/>
  <c r="E69" i="18"/>
  <c r="D69" i="18"/>
  <c r="H68" i="18"/>
  <c r="E68" i="18"/>
  <c r="D68" i="18"/>
  <c r="H67" i="18"/>
  <c r="E67" i="18"/>
  <c r="I67" i="18" s="1"/>
  <c r="D67" i="18"/>
  <c r="H66" i="18"/>
  <c r="E66" i="18"/>
  <c r="I66" i="18" s="1"/>
  <c r="D66" i="18"/>
  <c r="H65" i="18"/>
  <c r="E65" i="18"/>
  <c r="I65" i="18" s="1"/>
  <c r="D65" i="18"/>
  <c r="H64" i="18"/>
  <c r="E64" i="18"/>
  <c r="D64" i="18"/>
  <c r="H63" i="18"/>
  <c r="E63" i="18"/>
  <c r="I63" i="18" s="1"/>
  <c r="D63" i="18"/>
  <c r="H62" i="18"/>
  <c r="E62" i="18"/>
  <c r="D62" i="18"/>
  <c r="H61" i="18"/>
  <c r="E61" i="18"/>
  <c r="D61" i="18"/>
  <c r="H60" i="18"/>
  <c r="E60" i="18"/>
  <c r="D60" i="18"/>
  <c r="H59" i="18"/>
  <c r="E59" i="18"/>
  <c r="I59" i="18" s="1"/>
  <c r="D59" i="18"/>
  <c r="H58" i="18"/>
  <c r="E58" i="18"/>
  <c r="I58" i="18" s="1"/>
  <c r="D58" i="18"/>
  <c r="H57" i="18"/>
  <c r="E57" i="18"/>
  <c r="I57" i="18" s="1"/>
  <c r="D57" i="18"/>
  <c r="H56" i="18"/>
  <c r="E56" i="18"/>
  <c r="D56" i="18"/>
  <c r="H55" i="18"/>
  <c r="E55" i="18"/>
  <c r="I55" i="18" s="1"/>
  <c r="D55" i="18"/>
  <c r="H54" i="18"/>
  <c r="E54" i="18"/>
  <c r="D54" i="18"/>
  <c r="H53" i="18"/>
  <c r="E53" i="18"/>
  <c r="D53" i="18"/>
  <c r="H52" i="18"/>
  <c r="E52" i="18"/>
  <c r="D52" i="18"/>
  <c r="H51" i="18"/>
  <c r="E51" i="18"/>
  <c r="I51" i="18" s="1"/>
  <c r="D51" i="18"/>
  <c r="H50" i="18"/>
  <c r="E50" i="18"/>
  <c r="I50" i="18" s="1"/>
  <c r="D50" i="18"/>
  <c r="H49" i="18"/>
  <c r="E49" i="18"/>
  <c r="I49" i="18" s="1"/>
  <c r="D49" i="18"/>
  <c r="H48" i="18"/>
  <c r="E48" i="18"/>
  <c r="D48" i="18"/>
  <c r="H47" i="18"/>
  <c r="E47" i="18"/>
  <c r="I47" i="18" s="1"/>
  <c r="D47" i="18"/>
  <c r="H46" i="18"/>
  <c r="E46" i="18"/>
  <c r="D46" i="18"/>
  <c r="H45" i="18"/>
  <c r="E45" i="18"/>
  <c r="D45" i="18"/>
  <c r="H44" i="18"/>
  <c r="E44" i="18"/>
  <c r="D44" i="18"/>
  <c r="H43" i="18"/>
  <c r="E43" i="18"/>
  <c r="I43" i="18" s="1"/>
  <c r="D43" i="18"/>
  <c r="H42" i="18"/>
  <c r="E42" i="18"/>
  <c r="I42" i="18" s="1"/>
  <c r="D42" i="18"/>
  <c r="H41" i="18"/>
  <c r="E41" i="18"/>
  <c r="I41" i="18" s="1"/>
  <c r="D41" i="18"/>
  <c r="H40" i="18"/>
  <c r="E40" i="18"/>
  <c r="D40" i="18"/>
  <c r="H39" i="18"/>
  <c r="E39" i="18"/>
  <c r="I39" i="18" s="1"/>
  <c r="D39" i="18"/>
  <c r="H38" i="18"/>
  <c r="E38" i="18"/>
  <c r="D38" i="18"/>
  <c r="H37" i="18"/>
  <c r="E37" i="18"/>
  <c r="D37" i="18"/>
  <c r="H36" i="18"/>
  <c r="E36" i="18"/>
  <c r="D36" i="18"/>
  <c r="H35" i="18"/>
  <c r="E35" i="18"/>
  <c r="I35" i="18" s="1"/>
  <c r="D35" i="18"/>
  <c r="H34" i="18"/>
  <c r="E34" i="18"/>
  <c r="I34" i="18" s="1"/>
  <c r="D34" i="18"/>
  <c r="H33" i="18"/>
  <c r="E33" i="18"/>
  <c r="I33" i="18" s="1"/>
  <c r="D33" i="18"/>
  <c r="H32" i="18"/>
  <c r="E32" i="18"/>
  <c r="I32" i="18" s="1"/>
  <c r="D32" i="18"/>
  <c r="H31" i="18"/>
  <c r="E31" i="18"/>
  <c r="I31" i="18" s="1"/>
  <c r="D31" i="18"/>
  <c r="H30" i="18"/>
  <c r="E30" i="18"/>
  <c r="I30" i="18" s="1"/>
  <c r="D30" i="18"/>
  <c r="H29" i="18"/>
  <c r="I29" i="18"/>
  <c r="H28" i="18"/>
  <c r="E28" i="18"/>
  <c r="H27" i="18"/>
  <c r="E27" i="18"/>
  <c r="I27" i="18" s="1"/>
  <c r="D27" i="18"/>
  <c r="H26" i="18"/>
  <c r="E26" i="18"/>
  <c r="I26" i="18" s="1"/>
  <c r="D26" i="18"/>
  <c r="H25" i="18"/>
  <c r="E25" i="18"/>
  <c r="D25" i="18"/>
  <c r="H24" i="18"/>
  <c r="E24" i="18"/>
  <c r="I24" i="18" s="1"/>
  <c r="D24" i="18"/>
  <c r="I16" i="18"/>
  <c r="I15" i="18"/>
  <c r="I27" i="16"/>
  <c r="I6" i="16"/>
  <c r="I31" i="16"/>
  <c r="I32" i="16"/>
  <c r="I35" i="16"/>
  <c r="I28" i="16"/>
  <c r="I5" i="16"/>
  <c r="I22" i="16"/>
  <c r="I17" i="16"/>
  <c r="I42" i="16"/>
  <c r="I25" i="16"/>
  <c r="G27" i="16"/>
  <c r="G6" i="16"/>
  <c r="G31" i="16"/>
  <c r="G32" i="16"/>
  <c r="G35" i="16"/>
  <c r="G28" i="16"/>
  <c r="G5" i="16"/>
  <c r="G22" i="16"/>
  <c r="G17" i="16"/>
  <c r="G42" i="16"/>
  <c r="G25" i="16"/>
  <c r="I30" i="16"/>
  <c r="I20" i="16"/>
  <c r="I10" i="16"/>
  <c r="G30" i="16"/>
  <c r="G20" i="16"/>
  <c r="G10" i="16"/>
  <c r="I19" i="16"/>
  <c r="I34" i="16"/>
  <c r="I39" i="16"/>
  <c r="I8" i="16"/>
  <c r="I26" i="16"/>
  <c r="I38" i="16"/>
  <c r="I21" i="16"/>
  <c r="I12" i="16"/>
  <c r="I23" i="16"/>
  <c r="I41" i="16"/>
  <c r="I4" i="16"/>
  <c r="I18" i="16"/>
  <c r="G19" i="16"/>
  <c r="G34" i="16"/>
  <c r="G39" i="16"/>
  <c r="G8" i="16"/>
  <c r="G26" i="16"/>
  <c r="G38" i="16"/>
  <c r="G21" i="16"/>
  <c r="G12" i="16"/>
  <c r="G23" i="16"/>
  <c r="G41" i="16"/>
  <c r="G4" i="16"/>
  <c r="G18" i="16"/>
  <c r="I13" i="16"/>
  <c r="I3" i="16"/>
  <c r="I14" i="16"/>
  <c r="I15" i="16"/>
  <c r="I36" i="16"/>
  <c r="I24" i="16"/>
  <c r="I9" i="16"/>
  <c r="I37" i="16"/>
  <c r="G13" i="16"/>
  <c r="G11" i="16"/>
  <c r="H11" i="16" s="1"/>
  <c r="I11" i="16" s="1"/>
  <c r="G3" i="16"/>
  <c r="E19" i="20" s="1"/>
  <c r="H19" i="20" s="1"/>
  <c r="L19" i="20" s="1"/>
  <c r="G14" i="16"/>
  <c r="G15" i="16"/>
  <c r="G36" i="16"/>
  <c r="G24" i="16"/>
  <c r="G9" i="16"/>
  <c r="G37" i="16"/>
  <c r="K54" i="17"/>
  <c r="J54" i="17"/>
  <c r="J43" i="17"/>
  <c r="J62" i="17"/>
  <c r="K62" i="17"/>
  <c r="J63" i="17"/>
  <c r="K63" i="17"/>
  <c r="J64" i="17"/>
  <c r="K64" i="17"/>
  <c r="J65" i="17"/>
  <c r="K65" i="17"/>
  <c r="J66" i="17"/>
  <c r="K66" i="17"/>
  <c r="J67" i="17"/>
  <c r="K67" i="17"/>
  <c r="J68" i="17"/>
  <c r="K68" i="17"/>
  <c r="J69" i="17"/>
  <c r="K69" i="17"/>
  <c r="J70" i="17"/>
  <c r="K70" i="17"/>
  <c r="J71" i="17"/>
  <c r="K71" i="17"/>
  <c r="J72" i="17"/>
  <c r="K72" i="17"/>
  <c r="J73" i="17"/>
  <c r="K73" i="17"/>
  <c r="J74" i="17"/>
  <c r="K74" i="17"/>
  <c r="J75" i="17"/>
  <c r="K75" i="17"/>
  <c r="J76" i="17"/>
  <c r="K76" i="17"/>
  <c r="J77" i="17"/>
  <c r="K77" i="17"/>
  <c r="J78" i="17"/>
  <c r="K78" i="17"/>
  <c r="J79" i="17"/>
  <c r="K79" i="17"/>
  <c r="J80" i="17"/>
  <c r="K80" i="17"/>
  <c r="J81" i="17"/>
  <c r="K81" i="17"/>
  <c r="J82" i="17"/>
  <c r="K82" i="17"/>
  <c r="J83" i="17"/>
  <c r="K83" i="17"/>
  <c r="J84" i="17"/>
  <c r="K84" i="17"/>
  <c r="J85" i="17"/>
  <c r="K85" i="17"/>
  <c r="J51" i="17"/>
  <c r="K51" i="17"/>
  <c r="J52" i="17"/>
  <c r="K52" i="17"/>
  <c r="J53" i="17"/>
  <c r="K53" i="17"/>
  <c r="J55" i="17"/>
  <c r="K55" i="17"/>
  <c r="J56" i="17"/>
  <c r="K56" i="17"/>
  <c r="J57" i="17"/>
  <c r="K57" i="17"/>
  <c r="J30" i="17"/>
  <c r="K30" i="17"/>
  <c r="J31" i="17"/>
  <c r="K31" i="17"/>
  <c r="J32" i="17"/>
  <c r="K32" i="17"/>
  <c r="J33" i="17"/>
  <c r="K33" i="17"/>
  <c r="J34" i="17"/>
  <c r="K34" i="17"/>
  <c r="J35" i="17"/>
  <c r="K35" i="17"/>
  <c r="J36" i="17"/>
  <c r="K36" i="17"/>
  <c r="J37" i="17"/>
  <c r="K37" i="17"/>
  <c r="J38" i="17"/>
  <c r="K38" i="17"/>
  <c r="J39" i="17"/>
  <c r="K39" i="17"/>
  <c r="J40" i="17"/>
  <c r="K40" i="17"/>
  <c r="J41" i="17"/>
  <c r="K41" i="17"/>
  <c r="J42" i="17"/>
  <c r="K42" i="17"/>
  <c r="K43" i="17"/>
  <c r="J44" i="17"/>
  <c r="K44" i="17"/>
  <c r="J45" i="17"/>
  <c r="K45" i="17"/>
  <c r="J46" i="17"/>
  <c r="K46" i="17"/>
  <c r="J16" i="17"/>
  <c r="K16" i="17"/>
  <c r="J17" i="17"/>
  <c r="K17" i="17"/>
  <c r="H18" i="17"/>
  <c r="J18" i="17"/>
  <c r="K18" i="17"/>
  <c r="J19" i="17"/>
  <c r="K19" i="17"/>
  <c r="J20" i="17"/>
  <c r="K20" i="17"/>
  <c r="J21" i="17"/>
  <c r="K21" i="17"/>
  <c r="J22" i="17"/>
  <c r="K22" i="17"/>
  <c r="J23" i="17"/>
  <c r="K23" i="17"/>
  <c r="J24" i="17"/>
  <c r="K24" i="17"/>
  <c r="J25" i="17"/>
  <c r="K25" i="17"/>
  <c r="I37" i="18" l="1"/>
  <c r="I45" i="18"/>
  <c r="I53" i="18"/>
  <c r="I61" i="18"/>
  <c r="I69" i="18"/>
  <c r="I77" i="18"/>
  <c r="I40" i="18"/>
  <c r="I48" i="18"/>
  <c r="I56" i="18"/>
  <c r="I64" i="18"/>
  <c r="I72" i="18"/>
  <c r="I80" i="18"/>
  <c r="I38" i="18"/>
  <c r="I46" i="18"/>
  <c r="I54" i="18"/>
  <c r="I62" i="18"/>
  <c r="I70" i="18"/>
  <c r="I78" i="18"/>
  <c r="I25" i="18"/>
  <c r="I28" i="18"/>
  <c r="I36" i="18"/>
  <c r="I44" i="18"/>
  <c r="I52" i="18"/>
  <c r="I60" i="18"/>
  <c r="I68" i="18"/>
  <c r="I76" i="18"/>
  <c r="I74" i="18"/>
  <c r="I29" i="20"/>
  <c r="I37" i="20"/>
  <c r="I45" i="20"/>
  <c r="I53" i="20"/>
  <c r="I61" i="20"/>
  <c r="I69" i="20"/>
  <c r="I77" i="20"/>
  <c r="I32" i="20"/>
  <c r="I40" i="20"/>
  <c r="I48" i="20"/>
  <c r="I56" i="20"/>
  <c r="I64" i="20"/>
  <c r="I72" i="20"/>
  <c r="I80" i="20"/>
  <c r="L23" i="20"/>
  <c r="I30" i="20"/>
  <c r="I38" i="20"/>
  <c r="I46" i="20"/>
  <c r="I54" i="20"/>
  <c r="I62" i="20"/>
  <c r="I70" i="20"/>
  <c r="I28" i="20"/>
  <c r="I36" i="20"/>
  <c r="I44" i="20"/>
  <c r="I52" i="20"/>
  <c r="I60" i="20"/>
  <c r="I68" i="20"/>
  <c r="I76" i="20"/>
  <c r="I33" i="20"/>
  <c r="I41" i="20"/>
  <c r="I49" i="20"/>
  <c r="I57" i="20"/>
  <c r="I65" i="20"/>
  <c r="I73" i="20"/>
  <c r="I26" i="20"/>
  <c r="I34" i="20"/>
  <c r="I42" i="20"/>
  <c r="I50" i="20"/>
  <c r="I58" i="20"/>
  <c r="I66" i="20"/>
  <c r="I74" i="20"/>
  <c r="I23" i="20"/>
  <c r="I27" i="20"/>
  <c r="I35" i="20"/>
  <c r="I43" i="20"/>
  <c r="I51" i="20"/>
  <c r="I59" i="20"/>
  <c r="I67" i="20"/>
  <c r="I75" i="20"/>
  <c r="H20" i="20"/>
  <c r="I20" i="20" s="1"/>
</calcChain>
</file>

<file path=xl/sharedStrings.xml><?xml version="1.0" encoding="utf-8"?>
<sst xmlns="http://schemas.openxmlformats.org/spreadsheetml/2006/main" count="692" uniqueCount="297">
  <si>
    <t>Labor Cost Calculator Instructions</t>
  </si>
  <si>
    <r>
      <rPr>
        <sz val="18"/>
        <color rgb="FF000000"/>
        <rFont val="Times"/>
      </rPr>
      <t xml:space="preserve">1. Begin by identifying the </t>
    </r>
    <r>
      <rPr>
        <b/>
        <sz val="18"/>
        <color rgb="FF000000"/>
        <rFont val="Times"/>
      </rPr>
      <t>Titled Position</t>
    </r>
    <r>
      <rPr>
        <sz val="18"/>
        <color rgb="FF000000"/>
        <rFont val="Times"/>
      </rPr>
      <t xml:space="preserve"> for each study personnel and enter it into </t>
    </r>
    <r>
      <rPr>
        <b/>
        <sz val="18"/>
        <color rgb="FF000000"/>
        <rFont val="Times"/>
      </rPr>
      <t>Column B</t>
    </r>
    <r>
      <rPr>
        <sz val="18"/>
        <color rgb="FF000000"/>
        <rFont val="Times"/>
      </rPr>
      <t xml:space="preserve"> of the Labor Cost Calculator. This title should reflect the person's role within your study (e.g., Research Assistant, Case Manager, Nurse). </t>
    </r>
  </si>
  <si>
    <r>
      <rPr>
        <sz val="18"/>
        <color rgb="FF000000"/>
        <rFont val="Times"/>
      </rPr>
      <t xml:space="preserve">2. Review the </t>
    </r>
    <r>
      <rPr>
        <b/>
        <sz val="18"/>
        <color rgb="FF000000"/>
        <rFont val="Times"/>
      </rPr>
      <t>Occupation Menu</t>
    </r>
    <r>
      <rPr>
        <sz val="18"/>
        <color rgb="FF000000"/>
        <rFont val="Times"/>
      </rPr>
      <t xml:space="preserve"> worksheet (see Second Tab), where positions are organized by setting (Academic-Research, Administrative, Community, Criminal-Legal, Healthcare). Use this menu to identify the O*NET role that best matches the titled position entered in </t>
    </r>
    <r>
      <rPr>
        <b/>
        <sz val="18"/>
        <color rgb="FF000000"/>
        <rFont val="Times"/>
      </rPr>
      <t>Column B</t>
    </r>
    <r>
      <rPr>
        <sz val="18"/>
        <color rgb="FF000000"/>
        <rFont val="Times"/>
      </rPr>
      <t>. The</t>
    </r>
    <r>
      <rPr>
        <b/>
        <sz val="18"/>
        <color rgb="FF000000"/>
        <rFont val="Times"/>
      </rPr>
      <t xml:space="preserve"> Alternate O*NET Role</t>
    </r>
    <r>
      <rPr>
        <sz val="18"/>
        <color rgb="FF000000"/>
        <rFont val="Times"/>
      </rPr>
      <t xml:space="preserve"> column can also help guide the selection process.</t>
    </r>
  </si>
  <si>
    <r>
      <rPr>
        <sz val="18"/>
        <color rgb="FF000000"/>
        <rFont val="Times"/>
      </rPr>
      <t xml:space="preserve">3. Return to the Labor Cost Calculator and select the corresponding O*NET role from the drop-down menu in </t>
    </r>
    <r>
      <rPr>
        <b/>
        <sz val="18"/>
        <color rgb="FF000000"/>
        <rFont val="Times"/>
      </rPr>
      <t>Column C</t>
    </r>
    <r>
      <rPr>
        <sz val="18"/>
        <color rgb="FF000000"/>
        <rFont val="Times"/>
      </rPr>
      <t xml:space="preserve">. The annual and hourly salaries will then auto-populate. </t>
    </r>
  </si>
  <si>
    <r>
      <rPr>
        <sz val="18"/>
        <color rgb="FF000000"/>
        <rFont val="Times"/>
      </rPr>
      <t xml:space="preserve">4. Select the appropriate fringe benefits rate from the following options and enter directly into </t>
    </r>
    <r>
      <rPr>
        <b/>
        <sz val="18"/>
        <color rgb="FF000000"/>
        <rFont val="Times"/>
      </rPr>
      <t>Column F</t>
    </r>
    <r>
      <rPr>
        <sz val="18"/>
        <color rgb="FF000000"/>
        <rFont val="Times"/>
      </rPr>
      <t>: a) private industry workers (29.8%), b) civilian workers (31.3%), and c) state and local government workers (38.5%)</t>
    </r>
    <r>
      <rPr>
        <vertAlign val="superscript"/>
        <sz val="18"/>
        <color rgb="FF000000"/>
        <rFont val="Times"/>
      </rPr>
      <t>a</t>
    </r>
    <r>
      <rPr>
        <sz val="18"/>
        <color rgb="FF000000"/>
        <rFont val="Times"/>
      </rPr>
      <t xml:space="preserve"> OR enter a custom rate if applicable.</t>
    </r>
  </si>
  <si>
    <t>5. Once fringe benefits rate is selected, annual salary plus fringe and hourly salary plus fringe will auto-populate.</t>
  </si>
  <si>
    <t>Titled Position</t>
  </si>
  <si>
    <t>O*NET Role</t>
  </si>
  <si>
    <t>Mean Annual Salary</t>
  </si>
  <si>
    <t>Mean Hourly Salary</t>
  </si>
  <si>
    <t>Fringe Benefits Rate</t>
  </si>
  <si>
    <t>Mean Annual Salary plus fringe</t>
  </si>
  <si>
    <t>Mean Hourly Salary plus fringe</t>
  </si>
  <si>
    <r>
      <rPr>
        <vertAlign val="superscript"/>
        <sz val="14"/>
        <color rgb="FF000000"/>
        <rFont val="Times New Roman"/>
        <family val="1"/>
      </rPr>
      <t xml:space="preserve">a </t>
    </r>
    <r>
      <rPr>
        <sz val="14"/>
        <color rgb="FF000000"/>
        <rFont val="Times New Roman"/>
        <family val="1"/>
      </rPr>
      <t>The fringe benefit rates for each sector are found in Table 1 of Employer costs for Employee Compensation - June 2025 (Bureau of Labor Statistics, 2025)</t>
    </r>
  </si>
  <si>
    <t xml:space="preserve">Wage data are available for national, state, local, and regional (by zipcode) through O*NET. The analyst can also select 
Median wages (national, state, local, regional). </t>
  </si>
  <si>
    <t xml:space="preserve">Titled Position </t>
  </si>
  <si>
    <r>
      <rPr>
        <b/>
        <sz val="12"/>
        <color rgb="FF000000"/>
        <rFont val="Times New Roman"/>
        <family val="1"/>
      </rPr>
      <t xml:space="preserve">Alternate O*NET Role </t>
    </r>
    <r>
      <rPr>
        <b/>
        <i/>
        <sz val="12"/>
        <color rgb="FF000000"/>
        <rFont val="Times New Roman"/>
        <family val="1"/>
      </rPr>
      <t>(of all positions, which suits the listed title best)</t>
    </r>
  </si>
  <si>
    <t>Academic-Research</t>
  </si>
  <si>
    <t>Academic Detailing Pharmacist</t>
  </si>
  <si>
    <t>Pharmacists</t>
  </si>
  <si>
    <t>Pharmacist</t>
  </si>
  <si>
    <t>Grants Manager</t>
  </si>
  <si>
    <t>Public Relations Managers</t>
  </si>
  <si>
    <t>Project Coordinator</t>
  </si>
  <si>
    <t>Managers, All Other</t>
  </si>
  <si>
    <t>Research and Program Support Specialist</t>
  </si>
  <si>
    <t>Clinical Research Coordinators</t>
  </si>
  <si>
    <t>Research Associate, Clinical Research Specialist, Clinical Support Specialist</t>
  </si>
  <si>
    <t>Research Coordinator (for admin help)</t>
  </si>
  <si>
    <t xml:space="preserve">Clinical Research Coordinators </t>
  </si>
  <si>
    <t xml:space="preserve">Research Coordinator </t>
  </si>
  <si>
    <t>Project Manager</t>
  </si>
  <si>
    <t>General and Operations Managers</t>
  </si>
  <si>
    <t>Program Manager</t>
  </si>
  <si>
    <t>Research Assistant</t>
  </si>
  <si>
    <t>Social Science Research Assistants</t>
  </si>
  <si>
    <t>Administrative</t>
  </si>
  <si>
    <t>Administrative Assistant</t>
  </si>
  <si>
    <t xml:space="preserve">Secretaries and Administrative Assistants, except Legal, Medical, and Executive </t>
  </si>
  <si>
    <t>Admin Assistant, Administrative Assistant</t>
  </si>
  <si>
    <t>Assistant Regional Director</t>
  </si>
  <si>
    <t xml:space="preserve">Executive Secretaries and Executive Administrative Assistants </t>
  </si>
  <si>
    <t xml:space="preserve">Director's Assistant, Administrative Assistant </t>
  </si>
  <si>
    <t>Assistant Superintendent</t>
  </si>
  <si>
    <t xml:space="preserve">Education Administrators, Kindergarten through Secondary </t>
  </si>
  <si>
    <t xml:space="preserve">Superintendent, Administrative Assistant </t>
  </si>
  <si>
    <t>Executive Director</t>
  </si>
  <si>
    <t xml:space="preserve">Chief Executives </t>
  </si>
  <si>
    <t>Chief Executive Officer</t>
  </si>
  <si>
    <t>Facility Administrator</t>
  </si>
  <si>
    <t>Facilities Managers</t>
  </si>
  <si>
    <t xml:space="preserve">Facilities Coordinator, Facilities Director </t>
  </si>
  <si>
    <t>Facility Counseling Supervisor</t>
  </si>
  <si>
    <t>First-Line Supervisors of Office and Administrative Support Workers</t>
  </si>
  <si>
    <t>Office Supervisor, Administrative Supervisor</t>
  </si>
  <si>
    <t>Program Director</t>
  </si>
  <si>
    <t>Program Director, Program Manager</t>
  </si>
  <si>
    <t>Regulatory Program Director</t>
  </si>
  <si>
    <t>Regulatory Affairs Managers</t>
  </si>
  <si>
    <t xml:space="preserve">Regulatory Director </t>
  </si>
  <si>
    <t>Administrative Assistant (Health Services Administrator)</t>
  </si>
  <si>
    <t>Medical and Health Services Managers</t>
  </si>
  <si>
    <t>Health Services Administrator, Health Administrator</t>
  </si>
  <si>
    <t>IT/Technical Support Staff</t>
  </si>
  <si>
    <t>Computer User Support Specialists</t>
  </si>
  <si>
    <t>Technical Support Technician, Technical Support Representative</t>
  </si>
  <si>
    <t>Community</t>
  </si>
  <si>
    <t>Alternative Transportation Manager</t>
  </si>
  <si>
    <t xml:space="preserve">Transportation, Storage, and Distribution Managers </t>
  </si>
  <si>
    <t>Transportation Manager</t>
  </si>
  <si>
    <t xml:space="preserve">Case Manager Supervisor </t>
  </si>
  <si>
    <t>Social and Community Services Managers</t>
  </si>
  <si>
    <t xml:space="preserve">Case Services Manager </t>
  </si>
  <si>
    <t xml:space="preserve">Case Worker </t>
  </si>
  <si>
    <t xml:space="preserve">Healthcare Social Workers </t>
  </si>
  <si>
    <t>Case Worker</t>
  </si>
  <si>
    <t>Communications Manager</t>
  </si>
  <si>
    <t>Public Relations Specialists</t>
  </si>
  <si>
    <t>Community Coordinator</t>
  </si>
  <si>
    <t>Social and Human Service Assistants</t>
  </si>
  <si>
    <t xml:space="preserve">Community Coordinator </t>
  </si>
  <si>
    <t xml:space="preserve">Community Health Worker (CHW) </t>
  </si>
  <si>
    <t xml:space="preserve">Community Health Workers </t>
  </si>
  <si>
    <t>Community Health Worker (CHW) Supervisor</t>
  </si>
  <si>
    <t xml:space="preserve">Mental Health and Substance Abuse Social Workers </t>
  </si>
  <si>
    <t>CHW, Health Manager</t>
  </si>
  <si>
    <t>Community Program Manager</t>
  </si>
  <si>
    <t>Social and Community Service Managers</t>
  </si>
  <si>
    <t xml:space="preserve">Community Service Director, Program Manager </t>
  </si>
  <si>
    <t>Education Program Coordinator</t>
  </si>
  <si>
    <t>Instructional Coordinators</t>
  </si>
  <si>
    <t xml:space="preserve">Education Program Coordinator </t>
  </si>
  <si>
    <t xml:space="preserve">Facility Schedule Advisor </t>
  </si>
  <si>
    <t>Educational, Guidance, and Career Counselors and Advisors</t>
  </si>
  <si>
    <t xml:space="preserve">Scheduling Specialist </t>
  </si>
  <si>
    <t>Program Coordinator</t>
  </si>
  <si>
    <t>Program Coordinator, Program Manager, Program Supervisor</t>
  </si>
  <si>
    <t xml:space="preserve">Managers, All Other </t>
  </si>
  <si>
    <t xml:space="preserve">Program Manager </t>
  </si>
  <si>
    <t>Social Worker</t>
  </si>
  <si>
    <t>Social Workers, All Other</t>
  </si>
  <si>
    <t>Transformation Team Leader, Interventionist</t>
  </si>
  <si>
    <t xml:space="preserve">Child, Family, and School Social Workers </t>
  </si>
  <si>
    <t xml:space="preserve">Interventionist </t>
  </si>
  <si>
    <t>Youth Development Coordinator, APEX</t>
  </si>
  <si>
    <t xml:space="preserve">Youth Development Specialist </t>
  </si>
  <si>
    <t>Peer Navigator/Community Health Worker</t>
  </si>
  <si>
    <t xml:space="preserve">Community Health Worker </t>
  </si>
  <si>
    <t>Linkage Manager</t>
  </si>
  <si>
    <t>Community Health Worker</t>
  </si>
  <si>
    <t>Linkage Manager Supervisor</t>
  </si>
  <si>
    <t>Health Education Specialists</t>
  </si>
  <si>
    <t>Community Health Planning Director</t>
  </si>
  <si>
    <t>Criminal-Legal</t>
  </si>
  <si>
    <t>Deputy Director of Behavioral Health</t>
  </si>
  <si>
    <t xml:space="preserve">Correctional Officers and Jailers </t>
  </si>
  <si>
    <t xml:space="preserve">Deputy Sheriff </t>
  </si>
  <si>
    <t>Director of Probation</t>
  </si>
  <si>
    <t>Probation Officers and Correctional Treatment Specialists</t>
  </si>
  <si>
    <t xml:space="preserve">Probation Case Specialist, Probation Officer </t>
  </si>
  <si>
    <t>Juvenile Justice (JJ) Specialist</t>
  </si>
  <si>
    <t>Correctional Officer Specialist</t>
  </si>
  <si>
    <t xml:space="preserve">Probation Officers and Correctional Treatment 
Specialists </t>
  </si>
  <si>
    <t>Probation Officer, Probation Specialist</t>
  </si>
  <si>
    <t>Correctional Staff (Corrections Officers)</t>
  </si>
  <si>
    <t xml:space="preserve">Correction Officer, Correctional Officer </t>
  </si>
  <si>
    <t xml:space="preserve">Juvenile Probation Officer (JPO)/Coordinator </t>
  </si>
  <si>
    <t>Human Resources Specialists</t>
  </si>
  <si>
    <t xml:space="preserve">Human Resource Specialist </t>
  </si>
  <si>
    <t>Jail Medical Director</t>
  </si>
  <si>
    <t xml:space="preserve">Medical Care Administrator </t>
  </si>
  <si>
    <t>Healthcare</t>
  </si>
  <si>
    <t xml:space="preserve">Behavioral Health CEO </t>
  </si>
  <si>
    <t xml:space="preserve">Health Commissioner, CEO </t>
  </si>
  <si>
    <t>Case Manager</t>
  </si>
  <si>
    <t xml:space="preserve">Case Manager </t>
  </si>
  <si>
    <t>Clinical Director/Clinical Manager</t>
  </si>
  <si>
    <t xml:space="preserve">Clinic Director, Clinical Director </t>
  </si>
  <si>
    <t>Counselor</t>
  </si>
  <si>
    <t>Mental Health Counselors</t>
  </si>
  <si>
    <t xml:space="preserve">Counselor </t>
  </si>
  <si>
    <t xml:space="preserve">Data Coordinator Senior </t>
  </si>
  <si>
    <t>Clinical Data Managers</t>
  </si>
  <si>
    <t xml:space="preserve">Data Coordinator </t>
  </si>
  <si>
    <t xml:space="preserve">Director of Addiction Services </t>
  </si>
  <si>
    <t>Psychiatrists</t>
  </si>
  <si>
    <t>Addiction Psychiatrist</t>
  </si>
  <si>
    <t>Health Services Administrator</t>
  </si>
  <si>
    <t xml:space="preserve">Health Services Administrator, Health Administrator </t>
  </si>
  <si>
    <t>Implementation Facilitator</t>
  </si>
  <si>
    <t>Project Management Specialists</t>
  </si>
  <si>
    <t xml:space="preserve">Implementation Project Manager </t>
  </si>
  <si>
    <t xml:space="preserve">Medical Director (Addiction Specialist) </t>
  </si>
  <si>
    <t>Medical Director, Clinical Director</t>
  </si>
  <si>
    <t>Mental Health Director</t>
  </si>
  <si>
    <t>Mental Health Program Manager</t>
  </si>
  <si>
    <t xml:space="preserve">Naloxone Coordinator </t>
  </si>
  <si>
    <t>Rehabilitation Services Coordinator, Healthcare Coordinator</t>
  </si>
  <si>
    <t xml:space="preserve">Nurse Navigator </t>
  </si>
  <si>
    <t xml:space="preserve">Registered Nurses </t>
  </si>
  <si>
    <t>Nurse Case Manager</t>
  </si>
  <si>
    <t xml:space="preserve">Patient Representative </t>
  </si>
  <si>
    <t xml:space="preserve">Patient Representatives </t>
  </si>
  <si>
    <t xml:space="preserve">Prevention Specialist </t>
  </si>
  <si>
    <t xml:space="preserve">Substance Abuse and Behavioral Disorder Counselors </t>
  </si>
  <si>
    <t xml:space="preserve">Psychologist </t>
  </si>
  <si>
    <t>Clinical and Counseling Psychologists</t>
  </si>
  <si>
    <t>Research Project Manager</t>
  </si>
  <si>
    <t xml:space="preserve">Clinical Research Manager, Research Coordinator </t>
  </si>
  <si>
    <t xml:space="preserve">Trust-based Relational Intervention (TBRI) Practitioner </t>
  </si>
  <si>
    <t>Healthcare Diagnosing or Treating Practitioners, All Other</t>
  </si>
  <si>
    <t>Holistic Health Practitioner</t>
  </si>
  <si>
    <t xml:space="preserve">Treatment Program Coordinator </t>
  </si>
  <si>
    <t xml:space="preserve">Treatment Coordinator </t>
  </si>
  <si>
    <t>Clinician</t>
  </si>
  <si>
    <t>General Internal Medicine Physicians</t>
  </si>
  <si>
    <t xml:space="preserve">General Internal Medicine Doctor, General Internist </t>
  </si>
  <si>
    <t>TCN Clinic Medical Director (Medical Clinic/OTP Medical Director)</t>
  </si>
  <si>
    <t xml:space="preserve">Clinic Director, Medical Director </t>
  </si>
  <si>
    <t>Chief Medical Officer</t>
  </si>
  <si>
    <t xml:space="preserve">Medical Office Administrator, Medical Office Coordinator </t>
  </si>
  <si>
    <t>Licensed Practical Nurse (LPN)</t>
  </si>
  <si>
    <t xml:space="preserve">Licensed Practical and Licensed Vocational Nurses </t>
  </si>
  <si>
    <t xml:space="preserve">Licensed and Practical Nurse </t>
  </si>
  <si>
    <t>Jail OUD Medical Program Director</t>
  </si>
  <si>
    <t>Medical Doctor, Doctor, General Internal Medicine Doctor, Internal Medicine Doctor</t>
  </si>
  <si>
    <t>MOUD Therapist</t>
  </si>
  <si>
    <t xml:space="preserve">Substance Abuse and Behavioral Disorders Counselors </t>
  </si>
  <si>
    <t xml:space="preserve">Substance Use Disorder Counselor </t>
  </si>
  <si>
    <t xml:space="preserve">MOUD Administrative Assistant </t>
  </si>
  <si>
    <t xml:space="preserve">Medical Secretaries and Administrative Assistants </t>
  </si>
  <si>
    <t>Medical Administrative Assistant</t>
  </si>
  <si>
    <r>
      <rPr>
        <sz val="18"/>
        <color rgb="FF000000"/>
        <rFont val="Times"/>
      </rPr>
      <t xml:space="preserve">1. Begin by identifying the </t>
    </r>
    <r>
      <rPr>
        <b/>
        <sz val="18"/>
        <color rgb="FF000000"/>
        <rFont val="Times"/>
      </rPr>
      <t>Titled Position</t>
    </r>
    <r>
      <rPr>
        <sz val="18"/>
        <color rgb="FF000000"/>
        <rFont val="Times"/>
      </rPr>
      <t xml:space="preserve"> for each study personnel and enter it into </t>
    </r>
    <r>
      <rPr>
        <b/>
        <sz val="18"/>
        <color rgb="FF000000"/>
        <rFont val="Times"/>
      </rPr>
      <t>Column B</t>
    </r>
    <r>
      <rPr>
        <sz val="18"/>
        <color rgb="FF000000"/>
        <rFont val="Times"/>
      </rPr>
      <t xml:space="preserve"> of the Labor Cost Calculator. This title should reflect the person's role within your study (e.g., Research Assistant, Case Manager, Nurse).</t>
    </r>
  </si>
  <si>
    <r>
      <rPr>
        <sz val="18"/>
        <color rgb="FF000000"/>
        <rFont val="Times"/>
      </rPr>
      <t xml:space="preserve">2. Review the </t>
    </r>
    <r>
      <rPr>
        <b/>
        <sz val="18"/>
        <color rgb="FF000000"/>
        <rFont val="Times"/>
      </rPr>
      <t>Occupation Menu</t>
    </r>
    <r>
      <rPr>
        <sz val="18"/>
        <color rgb="FF000000"/>
        <rFont val="Times"/>
      </rPr>
      <t xml:space="preserve"> worksheet (see Second Tab), where positions are organized by setting (Academic-Research, Administrative, Community, Criminal-Legal, Healthcare). Use
this menu to identify the O*NET role that best matches the titled position entered in </t>
    </r>
    <r>
      <rPr>
        <b/>
        <sz val="18"/>
        <color rgb="FF000000"/>
        <rFont val="Times"/>
      </rPr>
      <t>Column B</t>
    </r>
    <r>
      <rPr>
        <sz val="18"/>
        <color rgb="FF000000"/>
        <rFont val="Times"/>
      </rPr>
      <t xml:space="preserve">. The </t>
    </r>
    <r>
      <rPr>
        <b/>
        <sz val="18"/>
        <color rgb="FF000000"/>
        <rFont val="Times"/>
      </rPr>
      <t>Alternate O*NET Role</t>
    </r>
    <r>
      <rPr>
        <sz val="18"/>
        <color rgb="FF000000"/>
        <rFont val="Times"/>
      </rPr>
      <t xml:space="preserve"> column can also guide the selection process.</t>
    </r>
  </si>
  <si>
    <t>4. Select the annual salary and hourly salary will auto-populate.</t>
  </si>
  <si>
    <r>
      <rPr>
        <sz val="18"/>
        <color rgb="FF000000"/>
        <rFont val="Times"/>
      </rPr>
      <t xml:space="preserve">5. Select the appropriate fringe benefits rate from the following options and enter directly into </t>
    </r>
    <r>
      <rPr>
        <b/>
        <sz val="18"/>
        <color rgb="FF000000"/>
        <rFont val="Times"/>
      </rPr>
      <t>Column F</t>
    </r>
    <r>
      <rPr>
        <sz val="18"/>
        <color rgb="FF000000"/>
        <rFont val="Times"/>
      </rPr>
      <t>: a) private industry workers (29.8%), b) civilian workers (31.3%), and c) state and local government workers (38.5%)</t>
    </r>
    <r>
      <rPr>
        <vertAlign val="superscript"/>
        <sz val="18"/>
        <color rgb="FF000000"/>
        <rFont val="Times"/>
      </rPr>
      <t>a</t>
    </r>
    <r>
      <rPr>
        <sz val="18"/>
        <color rgb="FF000000"/>
        <rFont val="Times"/>
      </rPr>
      <t xml:space="preserve"> OR enter a custom rate if applicable.</t>
    </r>
  </si>
  <si>
    <t>6. Once fringe benefits rate is selected, annual salary plus fringe and hourly salary plus fringe will auto-populate.</t>
  </si>
  <si>
    <r>
      <rPr>
        <sz val="18"/>
        <color rgb="FF000000"/>
        <rFont val="Times"/>
      </rPr>
      <t xml:space="preserve">7. Select the activity type (start-up or intervention) from the drop-down menu in </t>
    </r>
    <r>
      <rPr>
        <b/>
        <sz val="18"/>
        <color rgb="FF000000"/>
        <rFont val="Times"/>
      </rPr>
      <t>Column I</t>
    </r>
    <r>
      <rPr>
        <sz val="18"/>
        <color rgb="FF000000"/>
        <rFont val="Times"/>
      </rPr>
      <t>.</t>
    </r>
  </si>
  <si>
    <r>
      <rPr>
        <sz val="18"/>
        <color rgb="FF000000"/>
        <rFont val="Times"/>
      </rPr>
      <t xml:space="preserve">8. Enter the time spent on activity in minutes. The equivalent time in hours will auto-populate. If time spent on activity is available in hours, directly input the appropriate value in </t>
    </r>
    <r>
      <rPr>
        <b/>
        <sz val="18"/>
        <color rgb="FF000000"/>
        <rFont val="Times"/>
      </rPr>
      <t>Column K</t>
    </r>
    <r>
      <rPr>
        <sz val="18"/>
        <color rgb="FF000000"/>
        <rFont val="Times"/>
      </rPr>
      <t xml:space="preserve">. </t>
    </r>
  </si>
  <si>
    <t>9. The total cost will automatically calculate based on the hourly salary plus fringe and the time spent on activity (hours).</t>
  </si>
  <si>
    <t>Type of Activity</t>
  </si>
  <si>
    <t>Time spent on activity (minutes)</t>
  </si>
  <si>
    <t>Time spent on activity (hours)</t>
  </si>
  <si>
    <t>Total Cost</t>
  </si>
  <si>
    <t>Jail OUD Medical Director</t>
  </si>
  <si>
    <t>start-up</t>
  </si>
  <si>
    <t>Year: 2023/2024 (BLS data 2023; O*NET data 2024)</t>
  </si>
  <si>
    <t>O*NET Positions</t>
  </si>
  <si>
    <t>Mean Annual Salary plus Fringe</t>
  </si>
  <si>
    <t>Mean Hourly Salary plus Fringe</t>
  </si>
  <si>
    <t>Median Annual Salary</t>
  </si>
  <si>
    <t>Median Annual Salary plus fringe</t>
  </si>
  <si>
    <t>Median Hourly Salary</t>
  </si>
  <si>
    <t>Median Hourly Salary plus fringe</t>
  </si>
  <si>
    <t>Type of activity</t>
  </si>
  <si>
    <t>intervention</t>
  </si>
  <si>
    <r>
      <rPr>
        <b/>
        <sz val="11"/>
        <color rgb="FF000000"/>
        <rFont val="Calibri"/>
        <family val="2"/>
        <scheme val="minor"/>
      </rPr>
      <t>Data Scientists</t>
    </r>
    <r>
      <rPr>
        <sz val="11"/>
        <color rgb="FF000000"/>
        <rFont val="Calibri"/>
        <family val="2"/>
        <scheme val="minor"/>
      </rPr>
      <t xml:space="preserve"> is the matching NEM title and OOH profile title, so we mapped the mean salary based on this role (refer to excel spreadsheet nem-onet-to-soc crosswalk)</t>
    </r>
  </si>
  <si>
    <r>
      <rPr>
        <b/>
        <sz val="11"/>
        <color rgb="FF000000"/>
        <rFont val="Calibri"/>
        <family val="2"/>
      </rPr>
      <t>Natural Science Managers</t>
    </r>
    <r>
      <rPr>
        <sz val="11"/>
        <color rgb="FF000000"/>
        <rFont val="Calibri"/>
        <family val="2"/>
      </rPr>
      <t xml:space="preserve"> is the matching NEM title and OOH profile title, so we mapped the mean salary based on this role</t>
    </r>
  </si>
  <si>
    <r>
      <rPr>
        <b/>
        <sz val="11"/>
        <color rgb="FF000000"/>
        <rFont val="Calibri"/>
        <family val="2"/>
      </rPr>
      <t>Health Technologists and Technicians, All Other</t>
    </r>
    <r>
      <rPr>
        <sz val="11"/>
        <color rgb="FF000000"/>
        <rFont val="Calibri"/>
        <family val="2"/>
      </rPr>
      <t xml:space="preserve"> is the matching NEM title and OOH profile title, so we mapped the mean salary based on this role</t>
    </r>
  </si>
  <si>
    <t>BLS data</t>
  </si>
  <si>
    <r>
      <rPr>
        <b/>
        <sz val="11"/>
        <color rgb="FF000000"/>
        <rFont val="Calibri"/>
        <family val="2"/>
        <scheme val="minor"/>
      </rPr>
      <t>Managers, All Other</t>
    </r>
    <r>
      <rPr>
        <sz val="11"/>
        <color rgb="FF000000"/>
        <rFont val="Calibri"/>
        <family val="2"/>
        <scheme val="minor"/>
      </rPr>
      <t xml:space="preserve"> is the matching NEM title and OOH profile title, so we mapped the mean salary based on this role</t>
    </r>
  </si>
  <si>
    <t>The title for this role under BLS is 'Substance Abuse, Behavioral Disorder, and Mental Health Counselors'</t>
  </si>
  <si>
    <t>ACADEMIC/RESEARCH</t>
  </si>
  <si>
    <t>Credentials</t>
  </si>
  <si>
    <t>O*NET Codes</t>
  </si>
  <si>
    <t>O*NET Position</t>
  </si>
  <si>
    <t>Alternate O*NET Position</t>
  </si>
  <si>
    <t>Annual Salary (National)</t>
  </si>
  <si>
    <t>Hourly Salary (National)</t>
  </si>
  <si>
    <t>Fringe Rate</t>
  </si>
  <si>
    <t xml:space="preserve">Annual Salary plus fringe (National) </t>
  </si>
  <si>
    <t>Hourly Salary plus fringe (National)</t>
  </si>
  <si>
    <t>PhD</t>
  </si>
  <si>
    <t>29-1051.00</t>
  </si>
  <si>
    <t>Master's</t>
  </si>
  <si>
    <t>11-2032.00</t>
  </si>
  <si>
    <t>11-9199.00</t>
  </si>
  <si>
    <t>11-9121.01</t>
  </si>
  <si>
    <t>Bachelor's/PMP/Master's</t>
  </si>
  <si>
    <t>11-1021.00</t>
  </si>
  <si>
    <t>19-4061.00</t>
  </si>
  <si>
    <t>ADMINISTRATIVE</t>
  </si>
  <si>
    <t>One Year Certificate</t>
  </si>
  <si>
    <t>43-6014.00</t>
  </si>
  <si>
    <t xml:space="preserve">One but less than 2 year certificate </t>
  </si>
  <si>
    <t>43-6011.00</t>
  </si>
  <si>
    <t>11-9032.00</t>
  </si>
  <si>
    <t>11-1011.00</t>
  </si>
  <si>
    <t>Bachelor's</t>
  </si>
  <si>
    <t>11-3013.00</t>
  </si>
  <si>
    <t>Associate's</t>
  </si>
  <si>
    <t>43-1011.00</t>
  </si>
  <si>
    <t xml:space="preserve">Master's </t>
  </si>
  <si>
    <t>11-9199.01</t>
  </si>
  <si>
    <t>11-9111.00</t>
  </si>
  <si>
    <t xml:space="preserve">Associate's </t>
  </si>
  <si>
    <t>15-1232.00</t>
  </si>
  <si>
    <t>COMMUNITY</t>
  </si>
  <si>
    <t>11-9151.00</t>
  </si>
  <si>
    <t>21-1022.00</t>
  </si>
  <si>
    <t>27-3031.00</t>
  </si>
  <si>
    <t>21-1093.00</t>
  </si>
  <si>
    <t>21-1094.00</t>
  </si>
  <si>
    <t>21-1023.00</t>
  </si>
  <si>
    <t xml:space="preserve">Bachelor's </t>
  </si>
  <si>
    <t>25-9031.00</t>
  </si>
  <si>
    <t>21-1012.00</t>
  </si>
  <si>
    <t>21-1029.00</t>
  </si>
  <si>
    <t>21-1021.00</t>
  </si>
  <si>
    <t>Less than one year certificate</t>
  </si>
  <si>
    <t>21-1091.00</t>
  </si>
  <si>
    <t>CRIMINAL-LEGAL</t>
  </si>
  <si>
    <t>MSW/LCSW   </t>
  </si>
  <si>
    <t>33-3012.00</t>
  </si>
  <si>
    <t>21-1092.00</t>
  </si>
  <si>
    <t xml:space="preserve">Less than one year certificate </t>
  </si>
  <si>
    <t>13-1071.00</t>
  </si>
  <si>
    <t>HEALTHCARE</t>
  </si>
  <si>
    <t>MD/PhD</t>
  </si>
  <si>
    <t>21-1014.00</t>
  </si>
  <si>
    <t>15-2051.02</t>
  </si>
  <si>
    <t>29-1223.00</t>
  </si>
  <si>
    <t>13-1082.00</t>
  </si>
  <si>
    <t xml:space="preserve">MD </t>
  </si>
  <si>
    <t>Master's/PhD</t>
  </si>
  <si>
    <t>BSN/RN</t>
  </si>
  <si>
    <t>29-1141.00</t>
  </si>
  <si>
    <t>29-2099.08</t>
  </si>
  <si>
    <t>21-1011.00</t>
  </si>
  <si>
    <t>19-3033.00</t>
  </si>
  <si>
    <t>MD/DO</t>
  </si>
  <si>
    <t>29-1216.00</t>
  </si>
  <si>
    <t>MD/DO/PhD</t>
  </si>
  <si>
    <t xml:space="preserve">Two but less than 4 year certificate </t>
  </si>
  <si>
    <t>29-2061.00</t>
  </si>
  <si>
    <t>43-6013.00</t>
  </si>
  <si>
    <r>
      <rPr>
        <b/>
        <sz val="24"/>
        <rFont val="Times"/>
      </rPr>
      <t>WORKED EXAMPLE</t>
    </r>
    <r>
      <rPr>
        <b/>
        <sz val="24"/>
        <color theme="1"/>
        <rFont val="Times"/>
      </rPr>
      <t xml:space="preserve"> Instructions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</si>
</sst>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_([$$-409]* #,##0.00_);_([$$-409]* \(#,##0.00\);_([$$-409]* &quot;-&quot;???_);_(@_)"/>
    <numFmt numFmtId="166" formatCode="0.0%"/>
  </numFmts>
  <fonts count="31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20"/>
      <color theme="1"/>
      <name val="Times"/>
    </font>
    <font>
      <sz val="11"/>
      <color theme="1"/>
      <name val="Times"/>
    </font>
    <font>
      <b/>
      <sz val="24"/>
      <color theme="1"/>
      <name val="Times"/>
    </font>
    <font>
      <sz val="18"/>
      <color theme="1"/>
      <name val="Times"/>
    </font>
    <font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vertAlign val="superscript"/>
      <sz val="14"/>
      <color rgb="FF000000"/>
      <name val="Times New Roman"/>
      <family val="1"/>
    </font>
    <font>
      <sz val="18"/>
      <color rgb="FF000000"/>
      <name val="Times"/>
    </font>
    <font>
      <vertAlign val="superscript"/>
      <sz val="18"/>
      <color rgb="FF000000"/>
      <name val="Times"/>
    </font>
    <font>
      <sz val="16"/>
      <color theme="1"/>
      <name val="Times New Roman"/>
      <family val="1"/>
    </font>
    <font>
      <sz val="16"/>
      <color theme="1"/>
      <name val="Times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4"/>
      <color theme="1"/>
      <name val="Times New Roman"/>
      <family val="1"/>
    </font>
    <font>
      <b/>
      <sz val="18"/>
      <color rgb="FF000000"/>
      <name val="Times"/>
    </font>
    <font>
      <sz val="12"/>
      <color theme="1"/>
      <name val="Times New Roman"/>
      <family val="1"/>
    </font>
    <font>
      <b/>
      <sz val="24"/>
      <name val="Times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5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226">
    <xf numFmtId="0" fontId="0" fillId="0" borderId="0" xfId="0"/>
    <xf numFmtId="0" fontId="3" fillId="2" borderId="7" xfId="0" applyFont="1" applyFill="1" applyBorder="1" applyAlignment="1">
      <alignment horizontal="left" vertical="center"/>
    </xf>
    <xf numFmtId="44" fontId="3" fillId="2" borderId="0" xfId="0" applyNumberFormat="1" applyFont="1" applyFill="1" applyAlignment="1">
      <alignment horizontal="left" vertical="center"/>
    </xf>
    <xf numFmtId="44" fontId="3" fillId="2" borderId="8" xfId="0" applyNumberFormat="1" applyFont="1" applyFill="1" applyBorder="1" applyAlignment="1">
      <alignment horizontal="left"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7" fillId="0" borderId="0" xfId="0" applyFont="1"/>
    <xf numFmtId="0" fontId="7" fillId="2" borderId="9" xfId="0" applyFont="1" applyFill="1" applyBorder="1"/>
    <xf numFmtId="0" fontId="7" fillId="2" borderId="10" xfId="0" applyFont="1" applyFill="1" applyBorder="1"/>
    <xf numFmtId="0" fontId="7" fillId="2" borderId="11" xfId="0" applyFont="1" applyFill="1" applyBorder="1"/>
    <xf numFmtId="0" fontId="4" fillId="2" borderId="8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/>
    </xf>
    <xf numFmtId="0" fontId="11" fillId="6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9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44" fontId="3" fillId="2" borderId="10" xfId="0" applyNumberFormat="1" applyFont="1" applyFill="1" applyBorder="1" applyAlignment="1">
      <alignment horizontal="left" vertical="center"/>
    </xf>
    <xf numFmtId="9" fontId="3" fillId="2" borderId="10" xfId="0" applyNumberFormat="1" applyFont="1" applyFill="1" applyBorder="1" applyAlignment="1">
      <alignment horizontal="center" vertical="center"/>
    </xf>
    <xf numFmtId="44" fontId="3" fillId="2" borderId="11" xfId="0" applyNumberFormat="1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2" fontId="0" fillId="0" borderId="0" xfId="0" applyNumberFormat="1"/>
    <xf numFmtId="44" fontId="0" fillId="0" borderId="0" xfId="0" applyNumberFormat="1"/>
    <xf numFmtId="0" fontId="6" fillId="4" borderId="1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/>
    </xf>
    <xf numFmtId="164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165" fontId="3" fillId="2" borderId="8" xfId="0" applyNumberFormat="1" applyFont="1" applyFill="1" applyBorder="1" applyAlignment="1">
      <alignment vertical="center"/>
    </xf>
    <xf numFmtId="44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 wrapText="1"/>
    </xf>
    <xf numFmtId="0" fontId="3" fillId="2" borderId="10" xfId="0" applyFont="1" applyFill="1" applyBorder="1" applyAlignment="1">
      <alignment vertical="center"/>
    </xf>
    <xf numFmtId="164" fontId="3" fillId="2" borderId="10" xfId="0" applyNumberFormat="1" applyFont="1" applyFill="1" applyBorder="1" applyAlignment="1">
      <alignment vertical="center"/>
    </xf>
    <xf numFmtId="165" fontId="3" fillId="2" borderId="10" xfId="0" applyNumberFormat="1" applyFont="1" applyFill="1" applyBorder="1" applyAlignment="1">
      <alignment vertical="center"/>
    </xf>
    <xf numFmtId="165" fontId="3" fillId="2" borderId="1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164" fontId="3" fillId="2" borderId="2" xfId="0" applyNumberFormat="1" applyFont="1" applyFill="1" applyBorder="1" applyAlignment="1">
      <alignment vertical="center"/>
    </xf>
    <xf numFmtId="9" fontId="3" fillId="2" borderId="2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vertical="center"/>
    </xf>
    <xf numFmtId="165" fontId="3" fillId="2" borderId="3" xfId="0" applyNumberFormat="1" applyFont="1" applyFill="1" applyBorder="1" applyAlignment="1">
      <alignment vertical="center"/>
    </xf>
    <xf numFmtId="164" fontId="3" fillId="2" borderId="10" xfId="0" applyNumberFormat="1" applyFont="1" applyFill="1" applyBorder="1" applyAlignment="1">
      <alignment vertical="center" wrapText="1"/>
    </xf>
    <xf numFmtId="0" fontId="3" fillId="2" borderId="26" xfId="0" applyFont="1" applyFill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 wrapText="1"/>
    </xf>
    <xf numFmtId="0" fontId="3" fillId="2" borderId="27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vertical="center" wrapText="1"/>
    </xf>
    <xf numFmtId="0" fontId="3" fillId="2" borderId="28" xfId="0" applyFont="1" applyFill="1" applyBorder="1" applyAlignment="1">
      <alignment vertical="center"/>
    </xf>
    <xf numFmtId="0" fontId="4" fillId="2" borderId="27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 wrapText="1"/>
    </xf>
    <xf numFmtId="0" fontId="4" fillId="2" borderId="22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vertical="center"/>
    </xf>
    <xf numFmtId="0" fontId="3" fillId="2" borderId="30" xfId="0" applyFont="1" applyFill="1" applyBorder="1" applyAlignment="1">
      <alignment vertical="center"/>
    </xf>
    <xf numFmtId="0" fontId="19" fillId="0" borderId="16" xfId="0" applyFont="1" applyBorder="1"/>
    <xf numFmtId="0" fontId="19" fillId="0" borderId="14" xfId="0" applyFont="1" applyBorder="1"/>
    <xf numFmtId="44" fontId="19" fillId="0" borderId="14" xfId="0" applyNumberFormat="1" applyFont="1" applyBorder="1"/>
    <xf numFmtId="166" fontId="19" fillId="0" borderId="14" xfId="0" applyNumberFormat="1" applyFont="1" applyBorder="1"/>
    <xf numFmtId="44" fontId="19" fillId="0" borderId="15" xfId="0" applyNumberFormat="1" applyFont="1" applyBorder="1"/>
    <xf numFmtId="44" fontId="19" fillId="0" borderId="20" xfId="0" applyNumberFormat="1" applyFont="1" applyBorder="1"/>
    <xf numFmtId="166" fontId="19" fillId="0" borderId="12" xfId="0" applyNumberFormat="1" applyFont="1" applyBorder="1"/>
    <xf numFmtId="166" fontId="19" fillId="0" borderId="23" xfId="0" applyNumberFormat="1" applyFont="1" applyBorder="1"/>
    <xf numFmtId="0" fontId="19" fillId="0" borderId="17" xfId="0" applyFont="1" applyBorder="1"/>
    <xf numFmtId="0" fontId="19" fillId="0" borderId="18" xfId="0" applyFont="1" applyBorder="1"/>
    <xf numFmtId="44" fontId="19" fillId="0" borderId="18" xfId="0" applyNumberFormat="1" applyFont="1" applyBorder="1"/>
    <xf numFmtId="166" fontId="19" fillId="0" borderId="18" xfId="0" applyNumberFormat="1" applyFont="1" applyBorder="1"/>
    <xf numFmtId="44" fontId="19" fillId="0" borderId="24" xfId="0" applyNumberFormat="1" applyFont="1" applyBorder="1"/>
    <xf numFmtId="44" fontId="19" fillId="0" borderId="25" xfId="0" applyNumberFormat="1" applyFont="1" applyBorder="1"/>
    <xf numFmtId="44" fontId="19" fillId="0" borderId="27" xfId="0" applyNumberFormat="1" applyFont="1" applyBorder="1"/>
    <xf numFmtId="0" fontId="6" fillId="4" borderId="32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19" fillId="0" borderId="38" xfId="0" applyFont="1" applyBorder="1"/>
    <xf numFmtId="0" fontId="19" fillId="0" borderId="40" xfId="0" applyFont="1" applyBorder="1"/>
    <xf numFmtId="0" fontId="19" fillId="0" borderId="41" xfId="0" applyFont="1" applyBorder="1"/>
    <xf numFmtId="44" fontId="19" fillId="0" borderId="41" xfId="0" applyNumberFormat="1" applyFont="1" applyBorder="1"/>
    <xf numFmtId="166" fontId="19" fillId="0" borderId="41" xfId="0" applyNumberFormat="1" applyFont="1" applyBorder="1"/>
    <xf numFmtId="44" fontId="19" fillId="0" borderId="0" xfId="0" applyNumberFormat="1" applyFont="1"/>
    <xf numFmtId="0" fontId="19" fillId="0" borderId="0" xfId="0" applyFont="1"/>
    <xf numFmtId="166" fontId="19" fillId="0" borderId="0" xfId="0" applyNumberFormat="1" applyFont="1"/>
    <xf numFmtId="44" fontId="19" fillId="0" borderId="43" xfId="0" applyNumberFormat="1" applyFont="1" applyBorder="1"/>
    <xf numFmtId="44" fontId="18" fillId="0" borderId="31" xfId="0" applyNumberFormat="1" applyFont="1" applyBorder="1"/>
    <xf numFmtId="0" fontId="18" fillId="0" borderId="31" xfId="0" applyFont="1" applyBorder="1"/>
    <xf numFmtId="2" fontId="18" fillId="0" borderId="31" xfId="0" applyNumberFormat="1" applyFont="1" applyBorder="1"/>
    <xf numFmtId="44" fontId="18" fillId="0" borderId="39" xfId="0" applyNumberFormat="1" applyFont="1" applyBorder="1"/>
    <xf numFmtId="44" fontId="18" fillId="0" borderId="42" xfId="0" applyNumberFormat="1" applyFont="1" applyBorder="1"/>
    <xf numFmtId="0" fontId="18" fillId="0" borderId="43" xfId="0" applyFont="1" applyBorder="1"/>
    <xf numFmtId="2" fontId="18" fillId="0" borderId="43" xfId="0" applyNumberFormat="1" applyFont="1" applyBorder="1"/>
    <xf numFmtId="44" fontId="18" fillId="0" borderId="44" xfId="0" applyNumberFormat="1" applyFont="1" applyBorder="1"/>
    <xf numFmtId="0" fontId="5" fillId="5" borderId="45" xfId="0" applyFont="1" applyFill="1" applyBorder="1" applyAlignment="1">
      <alignment horizontal="center" vertical="center"/>
    </xf>
    <xf numFmtId="44" fontId="3" fillId="2" borderId="46" xfId="0" applyNumberFormat="1" applyFont="1" applyFill="1" applyBorder="1" applyAlignment="1">
      <alignment vertical="center"/>
    </xf>
    <xf numFmtId="44" fontId="3" fillId="2" borderId="46" xfId="0" applyNumberFormat="1" applyFont="1" applyFill="1" applyBorder="1" applyAlignment="1">
      <alignment vertical="center" wrapText="1"/>
    </xf>
    <xf numFmtId="0" fontId="21" fillId="0" borderId="0" xfId="0" applyFont="1" applyAlignment="1">
      <alignment horizontal="left"/>
    </xf>
    <xf numFmtId="0" fontId="0" fillId="0" borderId="0" xfId="0" applyAlignment="1">
      <alignment horizontal="left"/>
    </xf>
    <xf numFmtId="0" fontId="20" fillId="0" borderId="0" xfId="0" applyFont="1"/>
    <xf numFmtId="164" fontId="3" fillId="2" borderId="46" xfId="0" applyNumberFormat="1" applyFont="1" applyFill="1" applyBorder="1" applyAlignment="1">
      <alignment horizontal="center" vertical="center"/>
    </xf>
    <xf numFmtId="165" fontId="3" fillId="2" borderId="46" xfId="0" applyNumberFormat="1" applyFont="1" applyFill="1" applyBorder="1" applyAlignment="1">
      <alignment horizontal="center" vertical="center"/>
    </xf>
    <xf numFmtId="44" fontId="3" fillId="2" borderId="46" xfId="0" applyNumberFormat="1" applyFont="1" applyFill="1" applyBorder="1" applyAlignment="1">
      <alignment horizontal="center" vertical="center"/>
    </xf>
    <xf numFmtId="164" fontId="3" fillId="2" borderId="46" xfId="0" applyNumberFormat="1" applyFont="1" applyFill="1" applyBorder="1" applyAlignment="1">
      <alignment horizontal="center" vertical="center" wrapText="1"/>
    </xf>
    <xf numFmtId="0" fontId="5" fillId="5" borderId="47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vertical="center"/>
    </xf>
    <xf numFmtId="0" fontId="3" fillId="2" borderId="48" xfId="0" applyFont="1" applyFill="1" applyBorder="1" applyAlignment="1">
      <alignment vertical="center" wrapText="1"/>
    </xf>
    <xf numFmtId="0" fontId="3" fillId="2" borderId="48" xfId="0" applyFont="1" applyFill="1" applyBorder="1" applyAlignment="1">
      <alignment horizontal="left" vertical="center"/>
    </xf>
    <xf numFmtId="0" fontId="4" fillId="2" borderId="48" xfId="0" applyFont="1" applyFill="1" applyBorder="1" applyAlignment="1">
      <alignment vertical="center" wrapText="1"/>
    </xf>
    <xf numFmtId="164" fontId="3" fillId="2" borderId="24" xfId="0" applyNumberFormat="1" applyFont="1" applyFill="1" applyBorder="1" applyAlignment="1">
      <alignment horizontal="center" vertical="center"/>
    </xf>
    <xf numFmtId="165" fontId="3" fillId="2" borderId="24" xfId="0" applyNumberFormat="1" applyFont="1" applyFill="1" applyBorder="1" applyAlignment="1">
      <alignment horizontal="center" vertical="center"/>
    </xf>
    <xf numFmtId="17" fontId="0" fillId="0" borderId="0" xfId="0" applyNumberFormat="1"/>
    <xf numFmtId="44" fontId="22" fillId="8" borderId="46" xfId="0" applyNumberFormat="1" applyFont="1" applyFill="1" applyBorder="1" applyAlignment="1">
      <alignment wrapText="1"/>
    </xf>
    <xf numFmtId="0" fontId="4" fillId="2" borderId="21" xfId="0" applyFont="1" applyFill="1" applyBorder="1" applyAlignment="1">
      <alignment vertical="center" wrapText="1"/>
    </xf>
    <xf numFmtId="44" fontId="3" fillId="2" borderId="49" xfId="0" applyNumberFormat="1" applyFont="1" applyFill="1" applyBorder="1" applyAlignment="1">
      <alignment vertical="center" wrapText="1"/>
    </xf>
    <xf numFmtId="44" fontId="3" fillId="2" borderId="15" xfId="0" applyNumberFormat="1" applyFont="1" applyFill="1" applyBorder="1" applyAlignment="1">
      <alignment vertical="center" wrapText="1"/>
    </xf>
    <xf numFmtId="0" fontId="3" fillId="2" borderId="21" xfId="0" applyFont="1" applyFill="1" applyBorder="1" applyAlignment="1">
      <alignment horizontal="left" vertical="center"/>
    </xf>
    <xf numFmtId="44" fontId="22" fillId="0" borderId="15" xfId="0" applyNumberFormat="1" applyFont="1" applyBorder="1" applyAlignment="1">
      <alignment vertical="center"/>
    </xf>
    <xf numFmtId="44" fontId="22" fillId="0" borderId="46" xfId="0" applyNumberFormat="1" applyFont="1" applyBorder="1" applyAlignment="1">
      <alignment vertical="center"/>
    </xf>
    <xf numFmtId="44" fontId="22" fillId="8" borderId="46" xfId="0" applyNumberFormat="1" applyFont="1" applyFill="1" applyBorder="1" applyAlignment="1">
      <alignment vertical="center" wrapText="1"/>
    </xf>
    <xf numFmtId="44" fontId="22" fillId="0" borderId="15" xfId="0" applyNumberFormat="1" applyFont="1" applyBorder="1"/>
    <xf numFmtId="44" fontId="22" fillId="0" borderId="46" xfId="0" applyNumberFormat="1" applyFont="1" applyBorder="1"/>
    <xf numFmtId="44" fontId="22" fillId="8" borderId="15" xfId="0" applyNumberFormat="1" applyFont="1" applyFill="1" applyBorder="1" applyAlignment="1">
      <alignment vertical="center" wrapText="1"/>
    </xf>
    <xf numFmtId="0" fontId="4" fillId="2" borderId="21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 wrapText="1"/>
    </xf>
    <xf numFmtId="44" fontId="22" fillId="0" borderId="0" xfId="0" applyNumberFormat="1" applyFont="1" applyAlignment="1">
      <alignment vertical="center"/>
    </xf>
    <xf numFmtId="44" fontId="22" fillId="0" borderId="0" xfId="0" applyNumberFormat="1" applyFont="1"/>
    <xf numFmtId="44" fontId="22" fillId="0" borderId="24" xfId="0" applyNumberFormat="1" applyFont="1" applyBorder="1" applyAlignment="1">
      <alignment vertical="center"/>
    </xf>
    <xf numFmtId="44" fontId="22" fillId="0" borderId="24" xfId="0" applyNumberFormat="1" applyFont="1" applyBorder="1"/>
    <xf numFmtId="0" fontId="3" fillId="0" borderId="48" xfId="0" applyFont="1" applyBorder="1" applyAlignment="1">
      <alignment vertical="center"/>
    </xf>
    <xf numFmtId="0" fontId="23" fillId="0" borderId="0" xfId="0" quotePrefix="1" applyFont="1" applyAlignment="1">
      <alignment horizontal="left" vertical="center"/>
    </xf>
    <xf numFmtId="0" fontId="23" fillId="0" borderId="0" xfId="0" applyFont="1"/>
    <xf numFmtId="0" fontId="26" fillId="0" borderId="0" xfId="0" applyFont="1"/>
    <xf numFmtId="0" fontId="3" fillId="0" borderId="21" xfId="0" applyFont="1" applyBorder="1" applyAlignment="1">
      <alignment horizontal="left" vertical="center"/>
    </xf>
    <xf numFmtId="44" fontId="22" fillId="0" borderId="50" xfId="0" applyNumberFormat="1" applyFont="1" applyBorder="1" applyAlignment="1">
      <alignment vertical="center"/>
    </xf>
    <xf numFmtId="44" fontId="22" fillId="0" borderId="51" xfId="0" applyNumberFormat="1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44" fontId="3" fillId="2" borderId="24" xfId="0" applyNumberFormat="1" applyFont="1" applyFill="1" applyBorder="1" applyAlignment="1">
      <alignment vertical="center"/>
    </xf>
    <xf numFmtId="0" fontId="20" fillId="7" borderId="0" xfId="0" applyFont="1" applyFill="1"/>
    <xf numFmtId="0" fontId="5" fillId="5" borderId="52" xfId="0" applyFont="1" applyFill="1" applyBorder="1" applyAlignment="1">
      <alignment horizontal="center" vertical="center"/>
    </xf>
    <xf numFmtId="165" fontId="3" fillId="2" borderId="12" xfId="0" applyNumberFormat="1" applyFont="1" applyFill="1" applyBorder="1" applyAlignment="1">
      <alignment horizontal="center" vertical="center"/>
    </xf>
    <xf numFmtId="44" fontId="3" fillId="2" borderId="12" xfId="0" applyNumberFormat="1" applyFont="1" applyFill="1" applyBorder="1" applyAlignment="1">
      <alignment horizontal="center" vertical="center"/>
    </xf>
    <xf numFmtId="165" fontId="3" fillId="2" borderId="53" xfId="0" applyNumberFormat="1" applyFont="1" applyFill="1" applyBorder="1" applyAlignment="1">
      <alignment horizontal="left" vertical="center"/>
    </xf>
    <xf numFmtId="0" fontId="0" fillId="2" borderId="53" xfId="0" applyFill="1" applyBorder="1"/>
    <xf numFmtId="0" fontId="3" fillId="2" borderId="15" xfId="0" applyFont="1" applyFill="1" applyBorder="1"/>
    <xf numFmtId="165" fontId="3" fillId="2" borderId="46" xfId="0" applyNumberFormat="1" applyFont="1" applyFill="1" applyBorder="1" applyAlignment="1">
      <alignment horizontal="left" vertical="center"/>
    </xf>
    <xf numFmtId="0" fontId="14" fillId="2" borderId="15" xfId="0" applyFont="1" applyFill="1" applyBorder="1"/>
    <xf numFmtId="0" fontId="0" fillId="2" borderId="46" xfId="0" applyFill="1" applyBorder="1"/>
    <xf numFmtId="165" fontId="3" fillId="2" borderId="15" xfId="0" applyNumberFormat="1" applyFont="1" applyFill="1" applyBorder="1" applyAlignment="1">
      <alignment horizontal="left" vertical="center"/>
    </xf>
    <xf numFmtId="0" fontId="0" fillId="2" borderId="15" xfId="0" applyFill="1" applyBorder="1"/>
    <xf numFmtId="44" fontId="3" fillId="2" borderId="46" xfId="0" applyNumberFormat="1" applyFont="1" applyFill="1" applyBorder="1" applyAlignment="1">
      <alignment horizontal="left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166" fontId="29" fillId="2" borderId="20" xfId="0" applyNumberFormat="1" applyFont="1" applyFill="1" applyBorder="1"/>
    <xf numFmtId="166" fontId="29" fillId="2" borderId="20" xfId="0" applyNumberFormat="1" applyFont="1" applyFill="1" applyBorder="1" applyAlignment="1">
      <alignment horizontal="right" vertical="center"/>
    </xf>
    <xf numFmtId="0" fontId="29" fillId="2" borderId="20" xfId="0" applyFont="1" applyFill="1" applyBorder="1"/>
    <xf numFmtId="165" fontId="3" fillId="2" borderId="20" xfId="0" applyNumberFormat="1" applyFont="1" applyFill="1" applyBorder="1" applyAlignment="1">
      <alignment horizontal="left" vertical="center"/>
    </xf>
    <xf numFmtId="0" fontId="0" fillId="2" borderId="20" xfId="0" applyFill="1" applyBorder="1"/>
    <xf numFmtId="165" fontId="3" fillId="2" borderId="22" xfId="0" applyNumberFormat="1" applyFont="1" applyFill="1" applyBorder="1" applyAlignment="1">
      <alignment horizontal="left" vertical="center"/>
    </xf>
    <xf numFmtId="0" fontId="0" fillId="2" borderId="8" xfId="0" applyFill="1" applyBorder="1"/>
    <xf numFmtId="165" fontId="3" fillId="2" borderId="8" xfId="0" applyNumberFormat="1" applyFont="1" applyFill="1" applyBorder="1" applyAlignment="1">
      <alignment horizontal="left" vertical="center"/>
    </xf>
    <xf numFmtId="0" fontId="0" fillId="2" borderId="22" xfId="0" applyFill="1" applyBorder="1"/>
    <xf numFmtId="44" fontId="3" fillId="2" borderId="22" xfId="0" applyNumberFormat="1" applyFont="1" applyFill="1" applyBorder="1" applyAlignment="1">
      <alignment horizontal="left" vertical="center"/>
    </xf>
    <xf numFmtId="0" fontId="0" fillId="2" borderId="54" xfId="0" applyFill="1" applyBorder="1"/>
    <xf numFmtId="0" fontId="0" fillId="2" borderId="11" xfId="0" applyFill="1" applyBorder="1"/>
    <xf numFmtId="165" fontId="3" fillId="2" borderId="55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left" wrapText="1"/>
    </xf>
    <xf numFmtId="0" fontId="27" fillId="0" borderId="0" xfId="0" applyFont="1" applyAlignment="1">
      <alignment horizontal="left"/>
    </xf>
    <xf numFmtId="0" fontId="9" fillId="2" borderId="7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left" wrapText="1"/>
    </xf>
    <xf numFmtId="0" fontId="9" fillId="2" borderId="0" xfId="0" applyFont="1" applyFill="1" applyAlignment="1">
      <alignment horizontal="left" wrapText="1"/>
    </xf>
    <xf numFmtId="0" fontId="9" fillId="2" borderId="8" xfId="0" applyFont="1" applyFill="1" applyBorder="1" applyAlignment="1">
      <alignment horizontal="left" wrapText="1"/>
    </xf>
    <xf numFmtId="0" fontId="16" fillId="2" borderId="7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78553-BFEE-476F-A9F4-863B2363B814}">
  <dimension ref="B1:I81"/>
  <sheetViews>
    <sheetView tabSelected="1" zoomScale="70" zoomScaleNormal="70" workbookViewId="0">
      <selection activeCell="F14" sqref="F14"/>
    </sheetView>
  </sheetViews>
  <sheetFormatPr defaultColWidth="8.81640625" defaultRowHeight="14.5" x14ac:dyDescent="0.35"/>
  <cols>
    <col min="2" max="2" width="40.453125" customWidth="1"/>
    <col min="3" max="3" width="44.1796875" customWidth="1"/>
    <col min="4" max="4" width="44.453125" customWidth="1"/>
    <col min="5" max="5" width="46.81640625" customWidth="1"/>
    <col min="6" max="6" width="43.81640625" customWidth="1"/>
    <col min="7" max="7" width="45.453125" customWidth="1"/>
    <col min="8" max="8" width="46.6328125" customWidth="1"/>
    <col min="9" max="9" width="33.453125" customWidth="1"/>
  </cols>
  <sheetData>
    <row r="1" spans="2:9" ht="15" thickBot="1" x14ac:dyDescent="0.4"/>
    <row r="2" spans="2:9" s="6" customFormat="1" ht="30" x14ac:dyDescent="0.3">
      <c r="B2" s="206" t="s">
        <v>0</v>
      </c>
      <c r="C2" s="207"/>
      <c r="D2" s="207"/>
      <c r="E2" s="207"/>
      <c r="F2" s="207"/>
      <c r="G2" s="208"/>
    </row>
    <row r="3" spans="2:9" s="6" customFormat="1" ht="49.5" customHeight="1" x14ac:dyDescent="0.3">
      <c r="B3" s="212" t="s">
        <v>1</v>
      </c>
      <c r="C3" s="214"/>
      <c r="D3" s="214"/>
      <c r="E3" s="214"/>
      <c r="F3" s="214"/>
      <c r="G3" s="215"/>
    </row>
    <row r="4" spans="2:9" s="6" customFormat="1" ht="45.75" customHeight="1" x14ac:dyDescent="0.5">
      <c r="B4" s="209" t="s">
        <v>2</v>
      </c>
      <c r="C4" s="210"/>
      <c r="D4" s="210"/>
      <c r="E4" s="210"/>
      <c r="F4" s="210"/>
      <c r="G4" s="211"/>
    </row>
    <row r="5" spans="2:9" s="6" customFormat="1" ht="31.5" customHeight="1" x14ac:dyDescent="0.3">
      <c r="B5" s="212" t="s">
        <v>3</v>
      </c>
      <c r="C5" s="204"/>
      <c r="D5" s="204"/>
      <c r="E5" s="204"/>
      <c r="F5" s="204"/>
      <c r="G5" s="205"/>
    </row>
    <row r="6" spans="2:9" s="6" customFormat="1" ht="45.75" customHeight="1" x14ac:dyDescent="0.3">
      <c r="B6" s="212" t="s">
        <v>4</v>
      </c>
      <c r="C6" s="204"/>
      <c r="D6" s="204"/>
      <c r="E6" s="204"/>
      <c r="F6" s="204"/>
      <c r="G6" s="205"/>
    </row>
    <row r="7" spans="2:9" s="6" customFormat="1" ht="23.25" customHeight="1" x14ac:dyDescent="0.3">
      <c r="B7" s="203" t="s">
        <v>5</v>
      </c>
      <c r="C7" s="204"/>
      <c r="D7" s="204"/>
      <c r="E7" s="204"/>
      <c r="F7" s="204"/>
      <c r="G7" s="205"/>
    </row>
    <row r="8" spans="2:9" s="6" customFormat="1" thickBot="1" x14ac:dyDescent="0.35">
      <c r="B8" s="7"/>
      <c r="C8" s="8"/>
      <c r="D8" s="8"/>
      <c r="E8" s="8"/>
      <c r="F8" s="8"/>
      <c r="G8" s="9"/>
    </row>
    <row r="9" spans="2:9" s="6" customFormat="1" ht="14" x14ac:dyDescent="0.3"/>
    <row r="10" spans="2:9" s="6" customFormat="1" ht="14" x14ac:dyDescent="0.3"/>
    <row r="11" spans="2:9" s="6" customFormat="1" ht="14" x14ac:dyDescent="0.3"/>
    <row r="12" spans="2:9" s="6" customFormat="1" thickBot="1" x14ac:dyDescent="0.35"/>
    <row r="13" spans="2:9" ht="69.75" customHeight="1" x14ac:dyDescent="0.35">
      <c r="B13" s="38" t="s">
        <v>6</v>
      </c>
      <c r="C13" s="39" t="s">
        <v>7</v>
      </c>
      <c r="D13" s="39" t="s">
        <v>8</v>
      </c>
      <c r="E13" s="39" t="s">
        <v>9</v>
      </c>
      <c r="F13" s="39" t="s">
        <v>10</v>
      </c>
      <c r="G13" s="40" t="s">
        <v>11</v>
      </c>
      <c r="H13" s="41" t="s">
        <v>12</v>
      </c>
      <c r="I13" s="35"/>
    </row>
    <row r="14" spans="2:9" ht="20.5" x14ac:dyDescent="0.45">
      <c r="B14" s="88"/>
      <c r="C14" s="89"/>
      <c r="D14" s="90" t="str">
        <f>IFERROR(VLOOKUP(C14,'ONET Positions'!A:J,2,FALSE),"")</f>
        <v/>
      </c>
      <c r="E14" s="90" t="str">
        <f>IFERROR(VLOOKUP(C14,'ONET Positions'!A:J,4,FALSE),"")</f>
        <v/>
      </c>
      <c r="F14" s="91"/>
      <c r="G14" s="92" t="str">
        <f>IFERROR((D14*F14)+D14,"")</f>
        <v/>
      </c>
      <c r="H14" s="93" t="str">
        <f>IFERROR((E14*F14)+E14,"")</f>
        <v/>
      </c>
      <c r="I14" s="37"/>
    </row>
    <row r="15" spans="2:9" ht="20.5" x14ac:dyDescent="0.45">
      <c r="B15" s="88"/>
      <c r="C15" s="89"/>
      <c r="D15" s="90" t="str">
        <f>IFERROR(VLOOKUP(C15,'ONET Positions'!A:J,2,FALSE),"")</f>
        <v/>
      </c>
      <c r="E15" s="90" t="str">
        <f>IFERROR(VLOOKUP(C15,'ONET Positions'!A:J,4,FALSE),"")</f>
        <v/>
      </c>
      <c r="F15" s="94"/>
      <c r="G15" s="92" t="str">
        <f t="shared" ref="G15:G23" si="0">IFERROR((D15*F15)+D15,"")</f>
        <v/>
      </c>
      <c r="H15" s="93" t="str">
        <f t="shared" ref="H15:H23" si="1">IFERROR((E15*F15)+E15,"")</f>
        <v/>
      </c>
      <c r="I15" s="37" t="str">
        <f t="shared" ref="I15:I78" si="2">IFERROR(E15*H15,"")</f>
        <v/>
      </c>
    </row>
    <row r="16" spans="2:9" ht="20.5" x14ac:dyDescent="0.45">
      <c r="B16" s="88"/>
      <c r="C16" s="89"/>
      <c r="D16" s="90" t="str">
        <f>IFERROR(VLOOKUP(C16,'ONET Positions'!A:J,2,FALSE),"")</f>
        <v/>
      </c>
      <c r="E16" s="90" t="str">
        <f>IFERROR(VLOOKUP(C16,'ONET Positions'!A:J,4,FALSE),"")</f>
        <v/>
      </c>
      <c r="F16" s="95"/>
      <c r="G16" s="92" t="str">
        <f t="shared" si="0"/>
        <v/>
      </c>
      <c r="H16" s="93" t="str">
        <f t="shared" si="1"/>
        <v/>
      </c>
      <c r="I16" s="37" t="str">
        <f t="shared" si="2"/>
        <v/>
      </c>
    </row>
    <row r="17" spans="2:9" ht="20.5" x14ac:dyDescent="0.45">
      <c r="B17" s="88"/>
      <c r="C17" s="89"/>
      <c r="D17" s="90" t="str">
        <f>IFERROR(VLOOKUP(C17,'ONET Positions'!A:J,2,FALSE),"")</f>
        <v/>
      </c>
      <c r="E17" s="90" t="str">
        <f>IFERROR(VLOOKUP(C17,'ONET Positions'!A:J,4,FALSE),"")</f>
        <v/>
      </c>
      <c r="F17" s="91"/>
      <c r="G17" s="92" t="str">
        <f t="shared" si="0"/>
        <v/>
      </c>
      <c r="H17" s="93" t="str">
        <f t="shared" si="1"/>
        <v/>
      </c>
      <c r="I17" s="37" t="str">
        <f t="shared" si="2"/>
        <v/>
      </c>
    </row>
    <row r="18" spans="2:9" ht="20.5" x14ac:dyDescent="0.45">
      <c r="B18" s="88"/>
      <c r="C18" s="89"/>
      <c r="D18" s="90" t="str">
        <f>IFERROR(VLOOKUP(C18,'ONET Positions'!A:J,2,FALSE),"")</f>
        <v/>
      </c>
      <c r="E18" s="90" t="str">
        <f>IFERROR(VLOOKUP(C18,'ONET Positions'!A:J,4,FALSE),"")</f>
        <v/>
      </c>
      <c r="F18" s="91"/>
      <c r="G18" s="92" t="str">
        <f t="shared" si="0"/>
        <v/>
      </c>
      <c r="H18" s="93" t="str">
        <f t="shared" si="1"/>
        <v/>
      </c>
      <c r="I18" s="37" t="str">
        <f t="shared" si="2"/>
        <v/>
      </c>
    </row>
    <row r="19" spans="2:9" ht="20.5" x14ac:dyDescent="0.45">
      <c r="B19" s="88"/>
      <c r="C19" s="89"/>
      <c r="D19" s="90" t="str">
        <f>IFERROR(VLOOKUP(C19,'ONET Positions'!A:J,2,FALSE),"")</f>
        <v/>
      </c>
      <c r="E19" s="90" t="str">
        <f>IFERROR(VLOOKUP(C19,'ONET Positions'!A:J,4,FALSE),"")</f>
        <v/>
      </c>
      <c r="F19" s="91"/>
      <c r="G19" s="92" t="str">
        <f t="shared" si="0"/>
        <v/>
      </c>
      <c r="H19" s="93" t="str">
        <f t="shared" si="1"/>
        <v/>
      </c>
      <c r="I19" s="37" t="str">
        <f t="shared" si="2"/>
        <v/>
      </c>
    </row>
    <row r="20" spans="2:9" ht="20.5" x14ac:dyDescent="0.45">
      <c r="B20" s="88"/>
      <c r="C20" s="89"/>
      <c r="D20" s="90" t="str">
        <f>IFERROR(VLOOKUP(C20,'ONET Positions'!A:J,2,FALSE),"")</f>
        <v/>
      </c>
      <c r="E20" s="90" t="str">
        <f>IFERROR(VLOOKUP(C20,'ONET Positions'!A:J,4,FALSE),"")</f>
        <v/>
      </c>
      <c r="F20" s="91"/>
      <c r="G20" s="92" t="str">
        <f t="shared" si="0"/>
        <v/>
      </c>
      <c r="H20" s="93" t="str">
        <f t="shared" si="1"/>
        <v/>
      </c>
      <c r="I20" s="37" t="str">
        <f t="shared" si="2"/>
        <v/>
      </c>
    </row>
    <row r="21" spans="2:9" ht="20.5" x14ac:dyDescent="0.45">
      <c r="B21" s="88"/>
      <c r="C21" s="89"/>
      <c r="D21" s="90" t="str">
        <f>IFERROR(VLOOKUP(C21,'ONET Positions'!A:J,2,FALSE),"")</f>
        <v/>
      </c>
      <c r="E21" s="90" t="str">
        <f>IFERROR(VLOOKUP(C21,'ONET Positions'!A:J,4,FALSE),"")</f>
        <v/>
      </c>
      <c r="F21" s="94"/>
      <c r="G21" s="92" t="str">
        <f t="shared" si="0"/>
        <v/>
      </c>
      <c r="H21" s="93" t="str">
        <f t="shared" si="1"/>
        <v/>
      </c>
      <c r="I21" s="37" t="str">
        <f t="shared" si="2"/>
        <v/>
      </c>
    </row>
    <row r="22" spans="2:9" ht="20.5" x14ac:dyDescent="0.45">
      <c r="B22" s="88"/>
      <c r="C22" s="89"/>
      <c r="D22" s="90" t="str">
        <f>IFERROR(VLOOKUP(C22,'ONET Positions'!A:J,2,FALSE),"")</f>
        <v/>
      </c>
      <c r="E22" s="90" t="str">
        <f>IFERROR(VLOOKUP(C22,'ONET Positions'!A:J,4,FALSE),"")</f>
        <v/>
      </c>
      <c r="F22" s="95"/>
      <c r="G22" s="92" t="str">
        <f t="shared" si="0"/>
        <v/>
      </c>
      <c r="H22" s="93" t="str">
        <f t="shared" si="1"/>
        <v/>
      </c>
      <c r="I22" s="37" t="str">
        <f t="shared" si="2"/>
        <v/>
      </c>
    </row>
    <row r="23" spans="2:9" ht="21" thickBot="1" x14ac:dyDescent="0.5">
      <c r="B23" s="96"/>
      <c r="C23" s="97"/>
      <c r="D23" s="98" t="str">
        <f>IFERROR(VLOOKUP(C23,'ONET Positions'!A:J,2,FALSE),"")</f>
        <v/>
      </c>
      <c r="E23" s="98" t="str">
        <f>IFERROR(VLOOKUP(C23,'ONET Positions'!A:J,4,FALSE),"")</f>
        <v/>
      </c>
      <c r="F23" s="99"/>
      <c r="G23" s="100" t="str">
        <f t="shared" si="0"/>
        <v/>
      </c>
      <c r="H23" s="101" t="str">
        <f t="shared" si="1"/>
        <v/>
      </c>
      <c r="I23" s="37" t="str">
        <f t="shared" si="2"/>
        <v/>
      </c>
    </row>
    <row r="24" spans="2:9" x14ac:dyDescent="0.35">
      <c r="D24" s="37" t="str">
        <f>IFERROR(VLOOKUP(C24,'ONET Positions'!A:J,3,FALSE),"")</f>
        <v/>
      </c>
      <c r="E24" s="37" t="str">
        <f>IFERROR(VLOOKUP(C24,'ONET Positions'!A:J,5,FALSE),"")</f>
        <v/>
      </c>
      <c r="H24" s="36" t="str">
        <f t="shared" ref="H24:H79" si="3">IF(G24/60=0,"",G24/60)</f>
        <v/>
      </c>
      <c r="I24" s="37" t="str">
        <f t="shared" si="2"/>
        <v/>
      </c>
    </row>
    <row r="25" spans="2:9" x14ac:dyDescent="0.35">
      <c r="D25" s="37" t="str">
        <f>IFERROR(VLOOKUP(C25,'ONET Positions'!A:J,3,FALSE),"")</f>
        <v/>
      </c>
      <c r="E25" s="37" t="str">
        <f>IFERROR(VLOOKUP(C25,'ONET Positions'!A:J,5,FALSE),"")</f>
        <v/>
      </c>
      <c r="H25" s="36" t="str">
        <f t="shared" si="3"/>
        <v/>
      </c>
      <c r="I25" s="37" t="str">
        <f t="shared" si="2"/>
        <v/>
      </c>
    </row>
    <row r="26" spans="2:9" x14ac:dyDescent="0.35">
      <c r="D26" s="37" t="str">
        <f>IFERROR(VLOOKUP(C26,'ONET Positions'!A:J,3,FALSE),"")</f>
        <v/>
      </c>
      <c r="E26" s="37" t="str">
        <f>IFERROR(VLOOKUP(C26,'ONET Positions'!A:J,5,FALSE),"")</f>
        <v/>
      </c>
      <c r="H26" s="36" t="str">
        <f t="shared" si="3"/>
        <v/>
      </c>
      <c r="I26" s="37" t="str">
        <f t="shared" si="2"/>
        <v/>
      </c>
    </row>
    <row r="27" spans="2:9" x14ac:dyDescent="0.35">
      <c r="D27" s="37" t="str">
        <f>IFERROR(VLOOKUP(C27,'ONET Positions'!A:J,3,FALSE),"")</f>
        <v/>
      </c>
      <c r="E27" s="37" t="str">
        <f>IFERROR(VLOOKUP(C27,'ONET Positions'!A:J,5,FALSE),"")</f>
        <v/>
      </c>
      <c r="H27" s="36" t="str">
        <f t="shared" si="3"/>
        <v/>
      </c>
      <c r="I27" s="37" t="str">
        <f t="shared" si="2"/>
        <v/>
      </c>
    </row>
    <row r="28" spans="2:9" ht="57" customHeight="1" x14ac:dyDescent="0.35">
      <c r="B28" s="213" t="s">
        <v>13</v>
      </c>
      <c r="C28" s="213"/>
      <c r="D28" s="213"/>
      <c r="E28" s="37" t="str">
        <f>IFERROR(VLOOKUP(C28,'ONET Positions'!A:J,5,FALSE),"")</f>
        <v/>
      </c>
      <c r="H28" s="36" t="str">
        <f t="shared" si="3"/>
        <v/>
      </c>
      <c r="I28" s="37" t="str">
        <f t="shared" si="2"/>
        <v/>
      </c>
    </row>
    <row r="29" spans="2:9" ht="36" customHeight="1" x14ac:dyDescent="0.45">
      <c r="B29" s="201" t="s">
        <v>14</v>
      </c>
      <c r="C29" s="202"/>
      <c r="D29" s="202"/>
      <c r="E29" s="129"/>
      <c r="F29" s="130"/>
      <c r="H29" s="36" t="str">
        <f t="shared" si="3"/>
        <v/>
      </c>
      <c r="I29" s="37" t="str">
        <f t="shared" si="2"/>
        <v/>
      </c>
    </row>
    <row r="30" spans="2:9" x14ac:dyDescent="0.35">
      <c r="D30" s="37" t="str">
        <f>IFERROR(VLOOKUP(C30,'ONET Positions'!A:J,3,FALSE),"")</f>
        <v/>
      </c>
      <c r="E30" s="37" t="str">
        <f>IFERROR(VLOOKUP(C30,'ONET Positions'!A:J,5,FALSE),"")</f>
        <v/>
      </c>
      <c r="H30" s="36" t="str">
        <f t="shared" si="3"/>
        <v/>
      </c>
      <c r="I30" s="37" t="str">
        <f t="shared" si="2"/>
        <v/>
      </c>
    </row>
    <row r="31" spans="2:9" x14ac:dyDescent="0.35">
      <c r="D31" s="37" t="str">
        <f>IFERROR(VLOOKUP(C31,'ONET Positions'!A:J,3,FALSE),"")</f>
        <v/>
      </c>
      <c r="E31" s="37" t="str">
        <f>IFERROR(VLOOKUP(C31,'ONET Positions'!A:J,5,FALSE),"")</f>
        <v/>
      </c>
      <c r="H31" s="36" t="str">
        <f t="shared" si="3"/>
        <v/>
      </c>
      <c r="I31" s="37" t="str">
        <f t="shared" si="2"/>
        <v/>
      </c>
    </row>
    <row r="32" spans="2:9" x14ac:dyDescent="0.35">
      <c r="D32" s="37" t="str">
        <f>IFERROR(VLOOKUP(C32,'ONET Positions'!A:J,3,FALSE),"")</f>
        <v/>
      </c>
      <c r="E32" s="37" t="str">
        <f>IFERROR(VLOOKUP(C32,'ONET Positions'!A:J,5,FALSE),"")</f>
        <v/>
      </c>
      <c r="H32" s="36" t="str">
        <f t="shared" si="3"/>
        <v/>
      </c>
      <c r="I32" s="37" t="str">
        <f t="shared" si="2"/>
        <v/>
      </c>
    </row>
    <row r="33" spans="4:9" x14ac:dyDescent="0.35">
      <c r="D33" s="37" t="str">
        <f>IFERROR(VLOOKUP(C33,'ONET Positions'!A:J,3,FALSE),"")</f>
        <v/>
      </c>
      <c r="E33" s="37" t="str">
        <f>IFERROR(VLOOKUP(C33,'ONET Positions'!A:J,5,FALSE),"")</f>
        <v/>
      </c>
      <c r="H33" s="36" t="str">
        <f t="shared" si="3"/>
        <v/>
      </c>
      <c r="I33" s="37" t="str">
        <f t="shared" si="2"/>
        <v/>
      </c>
    </row>
    <row r="34" spans="4:9" x14ac:dyDescent="0.35">
      <c r="D34" s="37" t="str">
        <f>IFERROR(VLOOKUP(C34,'ONET Positions'!A:J,3,FALSE),"")</f>
        <v/>
      </c>
      <c r="E34" s="37" t="str">
        <f>IFERROR(VLOOKUP(C34,'ONET Positions'!A:J,5,FALSE),"")</f>
        <v/>
      </c>
      <c r="H34" s="36" t="str">
        <f t="shared" si="3"/>
        <v/>
      </c>
      <c r="I34" s="37" t="str">
        <f t="shared" si="2"/>
        <v/>
      </c>
    </row>
    <row r="35" spans="4:9" x14ac:dyDescent="0.35">
      <c r="D35" s="37" t="str">
        <f>IFERROR(VLOOKUP(C35,'ONET Positions'!A:J,3,FALSE),"")</f>
        <v/>
      </c>
      <c r="E35" s="37" t="str">
        <f>IFERROR(VLOOKUP(C35,'ONET Positions'!A:J,5,FALSE),"")</f>
        <v/>
      </c>
      <c r="H35" s="36" t="str">
        <f t="shared" si="3"/>
        <v/>
      </c>
      <c r="I35" s="37" t="str">
        <f t="shared" si="2"/>
        <v/>
      </c>
    </row>
    <row r="36" spans="4:9" x14ac:dyDescent="0.35">
      <c r="D36" s="37" t="str">
        <f>IFERROR(VLOOKUP(C36,'ONET Positions'!A:J,3,FALSE),"")</f>
        <v/>
      </c>
      <c r="E36" s="37" t="str">
        <f>IFERROR(VLOOKUP(C36,'ONET Positions'!A:J,5,FALSE),"")</f>
        <v/>
      </c>
      <c r="H36" s="36" t="str">
        <f t="shared" si="3"/>
        <v/>
      </c>
      <c r="I36" s="37" t="str">
        <f t="shared" si="2"/>
        <v/>
      </c>
    </row>
    <row r="37" spans="4:9" x14ac:dyDescent="0.35">
      <c r="D37" s="37" t="str">
        <f>IFERROR(VLOOKUP(C37,'ONET Positions'!A:J,3,FALSE),"")</f>
        <v/>
      </c>
      <c r="E37" s="37" t="str">
        <f>IFERROR(VLOOKUP(C37,'ONET Positions'!A:J,5,FALSE),"")</f>
        <v/>
      </c>
      <c r="H37" s="36" t="str">
        <f t="shared" si="3"/>
        <v/>
      </c>
      <c r="I37" s="37" t="str">
        <f t="shared" si="2"/>
        <v/>
      </c>
    </row>
    <row r="38" spans="4:9" x14ac:dyDescent="0.35">
      <c r="D38" s="37" t="str">
        <f>IFERROR(VLOOKUP(C38,'ONET Positions'!A:J,3,FALSE),"")</f>
        <v/>
      </c>
      <c r="E38" s="37" t="str">
        <f>IFERROR(VLOOKUP(C38,'ONET Positions'!A:J,5,FALSE),"")</f>
        <v/>
      </c>
      <c r="H38" s="36" t="str">
        <f t="shared" si="3"/>
        <v/>
      </c>
      <c r="I38" s="37" t="str">
        <f t="shared" si="2"/>
        <v/>
      </c>
    </row>
    <row r="39" spans="4:9" x14ac:dyDescent="0.35">
      <c r="D39" s="37" t="str">
        <f>IFERROR(VLOOKUP(C39,'ONET Positions'!A:J,3,FALSE),"")</f>
        <v/>
      </c>
      <c r="E39" s="37" t="str">
        <f>IFERROR(VLOOKUP(C39,'ONET Positions'!A:J,5,FALSE),"")</f>
        <v/>
      </c>
      <c r="H39" s="36" t="str">
        <f t="shared" si="3"/>
        <v/>
      </c>
      <c r="I39" s="37" t="str">
        <f t="shared" si="2"/>
        <v/>
      </c>
    </row>
    <row r="40" spans="4:9" x14ac:dyDescent="0.35">
      <c r="D40" s="37" t="str">
        <f>IFERROR(VLOOKUP(C40,'ONET Positions'!A:J,3,FALSE),"")</f>
        <v/>
      </c>
      <c r="E40" s="37" t="str">
        <f>IFERROR(VLOOKUP(C40,'ONET Positions'!A:J,5,FALSE),"")</f>
        <v/>
      </c>
      <c r="H40" s="36" t="str">
        <f t="shared" si="3"/>
        <v/>
      </c>
      <c r="I40" s="37" t="str">
        <f t="shared" si="2"/>
        <v/>
      </c>
    </row>
    <row r="41" spans="4:9" x14ac:dyDescent="0.35">
      <c r="D41" s="37" t="str">
        <f>IFERROR(VLOOKUP(C41,'ONET Positions'!A:J,3,FALSE),"")</f>
        <v/>
      </c>
      <c r="E41" s="37" t="str">
        <f>IFERROR(VLOOKUP(C41,'ONET Positions'!A:J,5,FALSE),"")</f>
        <v/>
      </c>
      <c r="H41" s="36" t="str">
        <f t="shared" si="3"/>
        <v/>
      </c>
      <c r="I41" s="37" t="str">
        <f t="shared" si="2"/>
        <v/>
      </c>
    </row>
    <row r="42" spans="4:9" x14ac:dyDescent="0.35">
      <c r="D42" s="37" t="str">
        <f>IFERROR(VLOOKUP(C42,'ONET Positions'!A:J,3,FALSE),"")</f>
        <v/>
      </c>
      <c r="E42" s="37" t="str">
        <f>IFERROR(VLOOKUP(C42,'ONET Positions'!A:J,5,FALSE),"")</f>
        <v/>
      </c>
      <c r="H42" s="36" t="str">
        <f t="shared" si="3"/>
        <v/>
      </c>
      <c r="I42" s="37" t="str">
        <f t="shared" si="2"/>
        <v/>
      </c>
    </row>
    <row r="43" spans="4:9" x14ac:dyDescent="0.35">
      <c r="D43" s="37" t="str">
        <f>IFERROR(VLOOKUP(C43,'ONET Positions'!A:J,3,FALSE),"")</f>
        <v/>
      </c>
      <c r="E43" s="37" t="str">
        <f>IFERROR(VLOOKUP(C43,'ONET Positions'!A:J,5,FALSE),"")</f>
        <v/>
      </c>
      <c r="H43" s="36" t="str">
        <f t="shared" si="3"/>
        <v/>
      </c>
      <c r="I43" s="37" t="str">
        <f t="shared" si="2"/>
        <v/>
      </c>
    </row>
    <row r="44" spans="4:9" x14ac:dyDescent="0.35">
      <c r="D44" s="37" t="str">
        <f>IFERROR(VLOOKUP(C44,'ONET Positions'!A:J,3,FALSE),"")</f>
        <v/>
      </c>
      <c r="E44" s="37" t="str">
        <f>IFERROR(VLOOKUP(C44,'ONET Positions'!A:J,5,FALSE),"")</f>
        <v/>
      </c>
      <c r="H44" s="36" t="str">
        <f t="shared" si="3"/>
        <v/>
      </c>
      <c r="I44" s="37" t="str">
        <f t="shared" si="2"/>
        <v/>
      </c>
    </row>
    <row r="45" spans="4:9" x14ac:dyDescent="0.35">
      <c r="D45" s="37" t="str">
        <f>IFERROR(VLOOKUP(C45,'ONET Positions'!A:J,3,FALSE),"")</f>
        <v/>
      </c>
      <c r="E45" s="37" t="str">
        <f>IFERROR(VLOOKUP(C45,'ONET Positions'!A:J,5,FALSE),"")</f>
        <v/>
      </c>
      <c r="H45" s="36" t="str">
        <f t="shared" si="3"/>
        <v/>
      </c>
      <c r="I45" s="37" t="str">
        <f t="shared" si="2"/>
        <v/>
      </c>
    </row>
    <row r="46" spans="4:9" x14ac:dyDescent="0.35">
      <c r="D46" s="37" t="str">
        <f>IFERROR(VLOOKUP(C46,'ONET Positions'!A:J,3,FALSE),"")</f>
        <v/>
      </c>
      <c r="E46" s="37" t="str">
        <f>IFERROR(VLOOKUP(C46,'ONET Positions'!A:J,5,FALSE),"")</f>
        <v/>
      </c>
      <c r="H46" s="36" t="str">
        <f t="shared" si="3"/>
        <v/>
      </c>
      <c r="I46" s="37" t="str">
        <f t="shared" si="2"/>
        <v/>
      </c>
    </row>
    <row r="47" spans="4:9" x14ac:dyDescent="0.35">
      <c r="D47" s="37" t="str">
        <f>IFERROR(VLOOKUP(C47,'ONET Positions'!A:J,3,FALSE),"")</f>
        <v/>
      </c>
      <c r="E47" s="37" t="str">
        <f>IFERROR(VLOOKUP(C47,'ONET Positions'!A:J,5,FALSE),"")</f>
        <v/>
      </c>
      <c r="H47" s="36" t="str">
        <f t="shared" si="3"/>
        <v/>
      </c>
      <c r="I47" s="37" t="str">
        <f t="shared" si="2"/>
        <v/>
      </c>
    </row>
    <row r="48" spans="4:9" x14ac:dyDescent="0.35">
      <c r="D48" s="37" t="str">
        <f>IFERROR(VLOOKUP(C48,'ONET Positions'!A:J,3,FALSE),"")</f>
        <v/>
      </c>
      <c r="E48" s="37" t="str">
        <f>IFERROR(VLOOKUP(C48,'ONET Positions'!A:J,5,FALSE),"")</f>
        <v/>
      </c>
      <c r="H48" s="36" t="str">
        <f t="shared" si="3"/>
        <v/>
      </c>
      <c r="I48" s="37" t="str">
        <f t="shared" si="2"/>
        <v/>
      </c>
    </row>
    <row r="49" spans="4:9" x14ac:dyDescent="0.35">
      <c r="D49" s="37" t="str">
        <f>IFERROR(VLOOKUP(C49,'ONET Positions'!A:J,3,FALSE),"")</f>
        <v/>
      </c>
      <c r="E49" s="37" t="str">
        <f>IFERROR(VLOOKUP(C49,'ONET Positions'!A:J,5,FALSE),"")</f>
        <v/>
      </c>
      <c r="H49" s="36" t="str">
        <f t="shared" si="3"/>
        <v/>
      </c>
      <c r="I49" s="37" t="str">
        <f t="shared" si="2"/>
        <v/>
      </c>
    </row>
    <row r="50" spans="4:9" x14ac:dyDescent="0.35">
      <c r="D50" s="37" t="str">
        <f>IFERROR(VLOOKUP(C50,'ONET Positions'!A:J,3,FALSE),"")</f>
        <v/>
      </c>
      <c r="E50" s="37" t="str">
        <f>IFERROR(VLOOKUP(C50,'ONET Positions'!A:J,5,FALSE),"")</f>
        <v/>
      </c>
      <c r="H50" s="36" t="str">
        <f t="shared" si="3"/>
        <v/>
      </c>
      <c r="I50" s="37" t="str">
        <f t="shared" si="2"/>
        <v/>
      </c>
    </row>
    <row r="51" spans="4:9" x14ac:dyDescent="0.35">
      <c r="D51" s="37" t="str">
        <f>IFERROR(VLOOKUP(C51,'ONET Positions'!A:J,3,FALSE),"")</f>
        <v/>
      </c>
      <c r="E51" s="37" t="str">
        <f>IFERROR(VLOOKUP(C51,'ONET Positions'!A:J,5,FALSE),"")</f>
        <v/>
      </c>
      <c r="H51" s="36" t="str">
        <f t="shared" si="3"/>
        <v/>
      </c>
      <c r="I51" s="37" t="str">
        <f t="shared" si="2"/>
        <v/>
      </c>
    </row>
    <row r="52" spans="4:9" x14ac:dyDescent="0.35">
      <c r="D52" s="37" t="str">
        <f>IFERROR(VLOOKUP(C52,'ONET Positions'!A:J,3,FALSE),"")</f>
        <v/>
      </c>
      <c r="E52" s="37" t="str">
        <f>IFERROR(VLOOKUP(C52,'ONET Positions'!A:J,5,FALSE),"")</f>
        <v/>
      </c>
      <c r="H52" s="36" t="str">
        <f t="shared" si="3"/>
        <v/>
      </c>
      <c r="I52" s="37" t="str">
        <f t="shared" si="2"/>
        <v/>
      </c>
    </row>
    <row r="53" spans="4:9" x14ac:dyDescent="0.35">
      <c r="D53" s="37" t="str">
        <f>IFERROR(VLOOKUP(C53,'ONET Positions'!A:J,3,FALSE),"")</f>
        <v/>
      </c>
      <c r="E53" s="37" t="str">
        <f>IFERROR(VLOOKUP(C53,'ONET Positions'!A:J,5,FALSE),"")</f>
        <v/>
      </c>
      <c r="H53" s="36" t="str">
        <f t="shared" si="3"/>
        <v/>
      </c>
      <c r="I53" s="37" t="str">
        <f t="shared" si="2"/>
        <v/>
      </c>
    </row>
    <row r="54" spans="4:9" x14ac:dyDescent="0.35">
      <c r="D54" s="37" t="str">
        <f>IFERROR(VLOOKUP(C54,'ONET Positions'!A:J,3,FALSE),"")</f>
        <v/>
      </c>
      <c r="E54" s="37" t="str">
        <f>IFERROR(VLOOKUP(C54,'ONET Positions'!A:J,5,FALSE),"")</f>
        <v/>
      </c>
      <c r="H54" s="36" t="str">
        <f t="shared" si="3"/>
        <v/>
      </c>
      <c r="I54" s="37" t="str">
        <f t="shared" si="2"/>
        <v/>
      </c>
    </row>
    <row r="55" spans="4:9" x14ac:dyDescent="0.35">
      <c r="D55" s="37" t="str">
        <f>IFERROR(VLOOKUP(C55,'ONET Positions'!A:J,3,FALSE),"")</f>
        <v/>
      </c>
      <c r="E55" s="37" t="str">
        <f>IFERROR(VLOOKUP(C55,'ONET Positions'!A:J,5,FALSE),"")</f>
        <v/>
      </c>
      <c r="H55" s="36" t="str">
        <f t="shared" si="3"/>
        <v/>
      </c>
      <c r="I55" s="37" t="str">
        <f t="shared" si="2"/>
        <v/>
      </c>
    </row>
    <row r="56" spans="4:9" x14ac:dyDescent="0.35">
      <c r="D56" s="37" t="str">
        <f>IFERROR(VLOOKUP(C56,'ONET Positions'!A:J,3,FALSE),"")</f>
        <v/>
      </c>
      <c r="E56" s="37" t="str">
        <f>IFERROR(VLOOKUP(C56,'ONET Positions'!A:J,5,FALSE),"")</f>
        <v/>
      </c>
      <c r="H56" s="36" t="str">
        <f t="shared" si="3"/>
        <v/>
      </c>
      <c r="I56" s="37" t="str">
        <f t="shared" si="2"/>
        <v/>
      </c>
    </row>
    <row r="57" spans="4:9" x14ac:dyDescent="0.35">
      <c r="D57" s="37" t="str">
        <f>IFERROR(VLOOKUP(C57,'ONET Positions'!A:J,3,FALSE),"")</f>
        <v/>
      </c>
      <c r="E57" s="37" t="str">
        <f>IFERROR(VLOOKUP(C57,'ONET Positions'!A:J,5,FALSE),"")</f>
        <v/>
      </c>
      <c r="H57" s="36" t="str">
        <f t="shared" si="3"/>
        <v/>
      </c>
      <c r="I57" s="37" t="str">
        <f t="shared" si="2"/>
        <v/>
      </c>
    </row>
    <row r="58" spans="4:9" x14ac:dyDescent="0.35">
      <c r="D58" s="37" t="str">
        <f>IFERROR(VLOOKUP(C58,'ONET Positions'!A:J,3,FALSE),"")</f>
        <v/>
      </c>
      <c r="E58" s="37" t="str">
        <f>IFERROR(VLOOKUP(C58,'ONET Positions'!A:J,5,FALSE),"")</f>
        <v/>
      </c>
      <c r="H58" s="36" t="str">
        <f t="shared" si="3"/>
        <v/>
      </c>
      <c r="I58" s="37" t="str">
        <f t="shared" si="2"/>
        <v/>
      </c>
    </row>
    <row r="59" spans="4:9" x14ac:dyDescent="0.35">
      <c r="D59" s="37" t="str">
        <f>IFERROR(VLOOKUP(C59,'ONET Positions'!A:J,3,FALSE),"")</f>
        <v/>
      </c>
      <c r="E59" s="37" t="str">
        <f>IFERROR(VLOOKUP(C59,'ONET Positions'!A:J,5,FALSE),"")</f>
        <v/>
      </c>
      <c r="H59" s="36" t="str">
        <f t="shared" si="3"/>
        <v/>
      </c>
      <c r="I59" s="37" t="str">
        <f t="shared" si="2"/>
        <v/>
      </c>
    </row>
    <row r="60" spans="4:9" x14ac:dyDescent="0.35">
      <c r="D60" s="37" t="str">
        <f>IFERROR(VLOOKUP(C60,'ONET Positions'!A:J,3,FALSE),"")</f>
        <v/>
      </c>
      <c r="E60" s="37" t="str">
        <f>IFERROR(VLOOKUP(C60,'ONET Positions'!A:J,5,FALSE),"")</f>
        <v/>
      </c>
      <c r="H60" s="36" t="str">
        <f t="shared" si="3"/>
        <v/>
      </c>
      <c r="I60" s="37" t="str">
        <f t="shared" si="2"/>
        <v/>
      </c>
    </row>
    <row r="61" spans="4:9" x14ac:dyDescent="0.35">
      <c r="D61" s="37" t="str">
        <f>IFERROR(VLOOKUP(C61,'ONET Positions'!A:J,3,FALSE),"")</f>
        <v/>
      </c>
      <c r="E61" s="37" t="str">
        <f>IFERROR(VLOOKUP(C61,'ONET Positions'!A:J,5,FALSE),"")</f>
        <v/>
      </c>
      <c r="H61" s="36" t="str">
        <f t="shared" si="3"/>
        <v/>
      </c>
      <c r="I61" s="37" t="str">
        <f t="shared" si="2"/>
        <v/>
      </c>
    </row>
    <row r="62" spans="4:9" x14ac:dyDescent="0.35">
      <c r="D62" s="37" t="str">
        <f>IFERROR(VLOOKUP(C62,'ONET Positions'!A:J,3,FALSE),"")</f>
        <v/>
      </c>
      <c r="E62" s="37" t="str">
        <f>IFERROR(VLOOKUP(C62,'ONET Positions'!A:J,5,FALSE),"")</f>
        <v/>
      </c>
      <c r="H62" s="36" t="str">
        <f t="shared" si="3"/>
        <v/>
      </c>
      <c r="I62" s="37" t="str">
        <f t="shared" si="2"/>
        <v/>
      </c>
    </row>
    <row r="63" spans="4:9" x14ac:dyDescent="0.35">
      <c r="D63" s="37" t="str">
        <f>IFERROR(VLOOKUP(C63,'ONET Positions'!A:J,3,FALSE),"")</f>
        <v/>
      </c>
      <c r="E63" s="37" t="str">
        <f>IFERROR(VLOOKUP(C63,'ONET Positions'!A:J,5,FALSE),"")</f>
        <v/>
      </c>
      <c r="H63" s="36" t="str">
        <f t="shared" si="3"/>
        <v/>
      </c>
      <c r="I63" s="37" t="str">
        <f t="shared" si="2"/>
        <v/>
      </c>
    </row>
    <row r="64" spans="4:9" x14ac:dyDescent="0.35">
      <c r="D64" s="37" t="str">
        <f>IFERROR(VLOOKUP(C64,'ONET Positions'!A:J,3,FALSE),"")</f>
        <v/>
      </c>
      <c r="E64" s="37" t="str">
        <f>IFERROR(VLOOKUP(C64,'ONET Positions'!A:J,5,FALSE),"")</f>
        <v/>
      </c>
      <c r="H64" s="36" t="str">
        <f t="shared" si="3"/>
        <v/>
      </c>
      <c r="I64" s="37" t="str">
        <f t="shared" si="2"/>
        <v/>
      </c>
    </row>
    <row r="65" spans="4:9" x14ac:dyDescent="0.35">
      <c r="D65" s="37" t="str">
        <f>IFERROR(VLOOKUP(C65,'ONET Positions'!A:J,3,FALSE),"")</f>
        <v/>
      </c>
      <c r="E65" s="37" t="str">
        <f>IFERROR(VLOOKUP(C65,'ONET Positions'!A:J,5,FALSE),"")</f>
        <v/>
      </c>
      <c r="H65" s="36" t="str">
        <f t="shared" si="3"/>
        <v/>
      </c>
      <c r="I65" s="37" t="str">
        <f t="shared" si="2"/>
        <v/>
      </c>
    </row>
    <row r="66" spans="4:9" x14ac:dyDescent="0.35">
      <c r="D66" s="37" t="str">
        <f>IFERROR(VLOOKUP(C66,'ONET Positions'!A:J,3,FALSE),"")</f>
        <v/>
      </c>
      <c r="E66" s="37" t="str">
        <f>IFERROR(VLOOKUP(C66,'ONET Positions'!A:J,5,FALSE),"")</f>
        <v/>
      </c>
      <c r="H66" s="36" t="str">
        <f t="shared" si="3"/>
        <v/>
      </c>
      <c r="I66" s="37" t="str">
        <f t="shared" si="2"/>
        <v/>
      </c>
    </row>
    <row r="67" spans="4:9" x14ac:dyDescent="0.35">
      <c r="D67" s="37" t="str">
        <f>IFERROR(VLOOKUP(C67,'ONET Positions'!A:J,3,FALSE),"")</f>
        <v/>
      </c>
      <c r="E67" s="37" t="str">
        <f>IFERROR(VLOOKUP(C67,'ONET Positions'!A:J,5,FALSE),"")</f>
        <v/>
      </c>
      <c r="H67" s="36" t="str">
        <f t="shared" si="3"/>
        <v/>
      </c>
      <c r="I67" s="37" t="str">
        <f t="shared" si="2"/>
        <v/>
      </c>
    </row>
    <row r="68" spans="4:9" x14ac:dyDescent="0.35">
      <c r="D68" s="37" t="str">
        <f>IFERROR(VLOOKUP(C68,'ONET Positions'!A:J,3,FALSE),"")</f>
        <v/>
      </c>
      <c r="E68" s="37" t="str">
        <f>IFERROR(VLOOKUP(C68,'ONET Positions'!A:J,5,FALSE),"")</f>
        <v/>
      </c>
      <c r="H68" s="36" t="str">
        <f t="shared" si="3"/>
        <v/>
      </c>
      <c r="I68" s="37" t="str">
        <f t="shared" si="2"/>
        <v/>
      </c>
    </row>
    <row r="69" spans="4:9" x14ac:dyDescent="0.35">
      <c r="D69" s="37" t="str">
        <f>IFERROR(VLOOKUP(C69,'ONET Positions'!A:J,3,FALSE),"")</f>
        <v/>
      </c>
      <c r="E69" s="37" t="str">
        <f>IFERROR(VLOOKUP(C69,'ONET Positions'!A:J,5,FALSE),"")</f>
        <v/>
      </c>
      <c r="H69" s="36" t="str">
        <f t="shared" si="3"/>
        <v/>
      </c>
      <c r="I69" s="37" t="str">
        <f t="shared" si="2"/>
        <v/>
      </c>
    </row>
    <row r="70" spans="4:9" x14ac:dyDescent="0.35">
      <c r="D70" s="37" t="str">
        <f>IFERROR(VLOOKUP(C70,'ONET Positions'!A:J,3,FALSE),"")</f>
        <v/>
      </c>
      <c r="E70" s="37" t="str">
        <f>IFERROR(VLOOKUP(C70,'ONET Positions'!A:J,5,FALSE),"")</f>
        <v/>
      </c>
      <c r="H70" s="36" t="str">
        <f t="shared" si="3"/>
        <v/>
      </c>
      <c r="I70" s="37" t="str">
        <f t="shared" si="2"/>
        <v/>
      </c>
    </row>
    <row r="71" spans="4:9" x14ac:dyDescent="0.35">
      <c r="D71" s="37" t="str">
        <f>IFERROR(VLOOKUP(C71,'ONET Positions'!A:J,3,FALSE),"")</f>
        <v/>
      </c>
      <c r="E71" s="37" t="str">
        <f>IFERROR(VLOOKUP(C71,'ONET Positions'!A:J,5,FALSE),"")</f>
        <v/>
      </c>
      <c r="H71" s="36" t="str">
        <f t="shared" si="3"/>
        <v/>
      </c>
      <c r="I71" s="37" t="str">
        <f t="shared" si="2"/>
        <v/>
      </c>
    </row>
    <row r="72" spans="4:9" x14ac:dyDescent="0.35">
      <c r="D72" s="37" t="str">
        <f>IFERROR(VLOOKUP(C72,'ONET Positions'!A:J,3,FALSE),"")</f>
        <v/>
      </c>
      <c r="E72" s="37" t="str">
        <f>IFERROR(VLOOKUP(C72,'ONET Positions'!A:J,5,FALSE),"")</f>
        <v/>
      </c>
      <c r="H72" s="36" t="str">
        <f t="shared" si="3"/>
        <v/>
      </c>
      <c r="I72" s="37" t="str">
        <f t="shared" si="2"/>
        <v/>
      </c>
    </row>
    <row r="73" spans="4:9" x14ac:dyDescent="0.35">
      <c r="D73" s="37" t="str">
        <f>IFERROR(VLOOKUP(C73,'ONET Positions'!A:J,3,FALSE),"")</f>
        <v/>
      </c>
      <c r="E73" s="37" t="str">
        <f>IFERROR(VLOOKUP(C73,'ONET Positions'!A:J,5,FALSE),"")</f>
        <v/>
      </c>
      <c r="H73" s="36" t="str">
        <f t="shared" si="3"/>
        <v/>
      </c>
      <c r="I73" s="37" t="str">
        <f t="shared" si="2"/>
        <v/>
      </c>
    </row>
    <row r="74" spans="4:9" x14ac:dyDescent="0.35">
      <c r="D74" s="37" t="str">
        <f>IFERROR(VLOOKUP(C74,'ONET Positions'!A:J,3,FALSE),"")</f>
        <v/>
      </c>
      <c r="E74" s="37" t="str">
        <f>IFERROR(VLOOKUP(C74,'ONET Positions'!A:J,5,FALSE),"")</f>
        <v/>
      </c>
      <c r="H74" s="36" t="str">
        <f t="shared" si="3"/>
        <v/>
      </c>
      <c r="I74" s="37" t="str">
        <f t="shared" si="2"/>
        <v/>
      </c>
    </row>
    <row r="75" spans="4:9" x14ac:dyDescent="0.35">
      <c r="D75" s="37" t="str">
        <f>IFERROR(VLOOKUP(C75,'ONET Positions'!A:J,3,FALSE),"")</f>
        <v/>
      </c>
      <c r="E75" s="37" t="str">
        <f>IFERROR(VLOOKUP(C75,'ONET Positions'!A:J,5,FALSE),"")</f>
        <v/>
      </c>
      <c r="H75" s="36" t="str">
        <f t="shared" si="3"/>
        <v/>
      </c>
      <c r="I75" s="37" t="str">
        <f t="shared" si="2"/>
        <v/>
      </c>
    </row>
    <row r="76" spans="4:9" x14ac:dyDescent="0.35">
      <c r="D76" s="37" t="str">
        <f>IFERROR(VLOOKUP(C76,'ONET Positions'!A:J,3,FALSE),"")</f>
        <v/>
      </c>
      <c r="E76" s="37" t="str">
        <f>IFERROR(VLOOKUP(C76,'ONET Positions'!A:J,5,FALSE),"")</f>
        <v/>
      </c>
      <c r="H76" s="36" t="str">
        <f t="shared" si="3"/>
        <v/>
      </c>
      <c r="I76" s="37" t="str">
        <f t="shared" si="2"/>
        <v/>
      </c>
    </row>
    <row r="77" spans="4:9" x14ac:dyDescent="0.35">
      <c r="D77" s="37" t="str">
        <f>IFERROR(VLOOKUP(C77,'ONET Positions'!A:J,3,FALSE),"")</f>
        <v/>
      </c>
      <c r="E77" s="37" t="str">
        <f>IFERROR(VLOOKUP(C77,'ONET Positions'!A:J,5,FALSE),"")</f>
        <v/>
      </c>
      <c r="H77" s="36" t="str">
        <f t="shared" si="3"/>
        <v/>
      </c>
      <c r="I77" s="37" t="str">
        <f t="shared" si="2"/>
        <v/>
      </c>
    </row>
    <row r="78" spans="4:9" x14ac:dyDescent="0.35">
      <c r="D78" s="37" t="str">
        <f>IFERROR(VLOOKUP(C78,'ONET Positions'!A:J,3,FALSE),"")</f>
        <v/>
      </c>
      <c r="E78" s="37" t="str">
        <f>IFERROR(VLOOKUP(C78,'ONET Positions'!A:J,5,FALSE),"")</f>
        <v/>
      </c>
      <c r="H78" s="36" t="str">
        <f t="shared" si="3"/>
        <v/>
      </c>
      <c r="I78" s="37" t="str">
        <f t="shared" si="2"/>
        <v/>
      </c>
    </row>
    <row r="79" spans="4:9" x14ac:dyDescent="0.35">
      <c r="D79" s="37" t="str">
        <f>IFERROR(VLOOKUP(C79,'ONET Positions'!A:J,3,FALSE),"")</f>
        <v/>
      </c>
      <c r="E79" s="37" t="str">
        <f>IFERROR(VLOOKUP(C79,'ONET Positions'!A:J,5,FALSE),"")</f>
        <v/>
      </c>
      <c r="H79" s="36" t="str">
        <f t="shared" si="3"/>
        <v/>
      </c>
      <c r="I79" s="37" t="str">
        <f t="shared" ref="I79:I81" si="4">IFERROR(E79*H79,"")</f>
        <v/>
      </c>
    </row>
    <row r="80" spans="4:9" x14ac:dyDescent="0.35">
      <c r="D80" s="37" t="str">
        <f>IFERROR(VLOOKUP(C80,'ONET Positions'!A:J,3,FALSE),"")</f>
        <v/>
      </c>
      <c r="E80" s="37" t="str">
        <f>IFERROR(VLOOKUP(C80,'ONET Positions'!A:J,5,FALSE),"")</f>
        <v/>
      </c>
      <c r="H80" s="36" t="str">
        <f t="shared" ref="H80:H81" si="5">IF(G80/60=0,"",G80/60)</f>
        <v/>
      </c>
      <c r="I80" s="37" t="str">
        <f t="shared" si="4"/>
        <v/>
      </c>
    </row>
    <row r="81" spans="4:9" x14ac:dyDescent="0.35">
      <c r="D81" s="37" t="str">
        <f>IFERROR(VLOOKUP(C81,'ONET Positions'!A:J,3,FALSE),"")</f>
        <v/>
      </c>
      <c r="E81" s="37" t="str">
        <f>IFERROR(VLOOKUP(C81,'ONET Positions'!A:J,5,FALSE),"")</f>
        <v/>
      </c>
      <c r="H81" s="36" t="str">
        <f t="shared" si="5"/>
        <v/>
      </c>
      <c r="I81" s="37" t="str">
        <f t="shared" si="4"/>
        <v/>
      </c>
    </row>
  </sheetData>
  <mergeCells count="8">
    <mergeCell ref="B29:D29"/>
    <mergeCell ref="B7:G7"/>
    <mergeCell ref="B2:G2"/>
    <mergeCell ref="B4:G4"/>
    <mergeCell ref="B5:G5"/>
    <mergeCell ref="B6:G6"/>
    <mergeCell ref="B28:D28"/>
    <mergeCell ref="B3:G3"/>
  </mergeCells>
  <dataValidations count="2">
    <dataValidation type="list" allowBlank="1" showInputMessage="1" showErrorMessage="1" sqref="C82:C1048576 F82:G1048576 C13 C8 F8" xr:uid="{1FD62DA7-48FA-4217-88E8-1089A439DED9}">
      <formula1>#REF!</formula1>
    </dataValidation>
    <dataValidation allowBlank="1" showInputMessage="1" showErrorMessage="1" sqref="D4:D5 E30:E81 D8:D27 G13:G81 E14:E28 D30:D1048576 D1:D2 F13" xr:uid="{28F8A6DC-C868-43A2-AEF1-3C5FFB62EB43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846F024-A55D-439D-B9E6-5540AB359205}">
          <x14:formula1>
            <xm:f>'ONET Positions'!$A$3:$A$42</xm:f>
          </x14:formula1>
          <xm:sqref>C14:C27 C30:C81</xm:sqref>
        </x14:dataValidation>
        <x14:dataValidation type="list" allowBlank="1" showInputMessage="1" showErrorMessage="1" xr:uid="{D5D6C1AD-DF1E-448E-9B7C-4C4104B9A0F5}">
          <x14:formula1>
            <xm:f>'ONET Positions'!$J$3:$J$4</xm:f>
          </x14:formula1>
          <xm:sqref>F24:F81</xm:sqref>
        </x14:dataValidation>
        <x14:dataValidation type="list" allowBlank="1" showInputMessage="1" xr:uid="{B4EEE7EC-80DF-4084-BF30-D3DEAF037D13}">
          <x14:formula1>
            <xm:f>'ONET Positions'!$K$3:$K$5</xm:f>
          </x14:formula1>
          <xm:sqref>F14:F23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DD7D8-3652-4B3A-A24D-DC0ED3A5CCBC}">
  <dimension ref="B2:D74"/>
  <sheetViews>
    <sheetView topLeftCell="A6" zoomScale="120" zoomScaleNormal="120" workbookViewId="0">
      <selection activeCell="D17" sqref="D17"/>
    </sheetView>
  </sheetViews>
  <sheetFormatPr defaultColWidth="8.81640625" defaultRowHeight="14.5" x14ac:dyDescent="0.35"/>
  <cols>
    <col min="2" max="2" width="49.6328125" customWidth="1"/>
    <col min="3" max="3" width="54.36328125" customWidth="1"/>
    <col min="4" max="4" width="54.81640625" customWidth="1"/>
  </cols>
  <sheetData>
    <row r="2" spans="2:4" ht="31" x14ac:dyDescent="0.35">
      <c r="B2" s="42" t="s">
        <v>15</v>
      </c>
      <c r="C2" s="43" t="s">
        <v>7</v>
      </c>
      <c r="D2" s="12" t="s">
        <v>16</v>
      </c>
    </row>
    <row r="3" spans="2:4" ht="15" x14ac:dyDescent="0.35">
      <c r="B3" s="216" t="s">
        <v>17</v>
      </c>
      <c r="C3" s="217"/>
      <c r="D3" s="218"/>
    </row>
    <row r="4" spans="2:4" ht="15.5" x14ac:dyDescent="0.35">
      <c r="B4" s="44" t="s">
        <v>18</v>
      </c>
      <c r="C4" s="45" t="s">
        <v>19</v>
      </c>
      <c r="D4" s="46" t="s">
        <v>20</v>
      </c>
    </row>
    <row r="5" spans="2:4" ht="15.5" x14ac:dyDescent="0.35">
      <c r="B5" s="77" t="s">
        <v>21</v>
      </c>
      <c r="C5" s="71" t="s">
        <v>22</v>
      </c>
      <c r="D5" s="78" t="s">
        <v>21</v>
      </c>
    </row>
    <row r="6" spans="2:4" ht="15.5" x14ac:dyDescent="0.35">
      <c r="B6" s="77" t="s">
        <v>23</v>
      </c>
      <c r="C6" s="71" t="s">
        <v>24</v>
      </c>
      <c r="D6" s="78" t="s">
        <v>23</v>
      </c>
    </row>
    <row r="7" spans="2:4" ht="31" x14ac:dyDescent="0.35">
      <c r="B7" s="77" t="s">
        <v>25</v>
      </c>
      <c r="C7" s="71" t="s">
        <v>26</v>
      </c>
      <c r="D7" s="79" t="s">
        <v>27</v>
      </c>
    </row>
    <row r="8" spans="2:4" ht="15.5" x14ac:dyDescent="0.35">
      <c r="B8" s="77" t="s">
        <v>28</v>
      </c>
      <c r="C8" s="73" t="s">
        <v>29</v>
      </c>
      <c r="D8" s="80" t="s">
        <v>30</v>
      </c>
    </row>
    <row r="9" spans="2:4" ht="15.5" x14ac:dyDescent="0.35">
      <c r="B9" s="81" t="s">
        <v>31</v>
      </c>
      <c r="C9" s="70" t="s">
        <v>32</v>
      </c>
      <c r="D9" s="82" t="s">
        <v>33</v>
      </c>
    </row>
    <row r="10" spans="2:4" ht="15.5" x14ac:dyDescent="0.35">
      <c r="B10" s="44" t="s">
        <v>34</v>
      </c>
      <c r="C10" s="47" t="s">
        <v>35</v>
      </c>
      <c r="D10" s="46" t="s">
        <v>34</v>
      </c>
    </row>
    <row r="11" spans="2:4" ht="15" x14ac:dyDescent="0.35">
      <c r="B11" s="219" t="s">
        <v>36</v>
      </c>
      <c r="C11" s="220"/>
      <c r="D11" s="221"/>
    </row>
    <row r="12" spans="2:4" ht="31" x14ac:dyDescent="0.35">
      <c r="B12" s="44" t="s">
        <v>37</v>
      </c>
      <c r="C12" s="47" t="s">
        <v>38</v>
      </c>
      <c r="D12" s="48" t="s">
        <v>39</v>
      </c>
    </row>
    <row r="13" spans="2:4" ht="28.5" customHeight="1" x14ac:dyDescent="0.35">
      <c r="B13" s="77" t="s">
        <v>40</v>
      </c>
      <c r="C13" s="73" t="s">
        <v>41</v>
      </c>
      <c r="D13" s="80" t="s">
        <v>42</v>
      </c>
    </row>
    <row r="14" spans="2:4" ht="29.25" customHeight="1" x14ac:dyDescent="0.35">
      <c r="B14" s="77" t="s">
        <v>43</v>
      </c>
      <c r="C14" s="73" t="s">
        <v>44</v>
      </c>
      <c r="D14" s="78" t="s">
        <v>45</v>
      </c>
    </row>
    <row r="15" spans="2:4" ht="15.5" x14ac:dyDescent="0.35">
      <c r="B15" s="77" t="s">
        <v>46</v>
      </c>
      <c r="C15" s="71" t="s">
        <v>47</v>
      </c>
      <c r="D15" s="78" t="s">
        <v>48</v>
      </c>
    </row>
    <row r="16" spans="2:4" ht="15.5" x14ac:dyDescent="0.35">
      <c r="B16" s="77" t="s">
        <v>49</v>
      </c>
      <c r="C16" s="71" t="s">
        <v>50</v>
      </c>
      <c r="D16" s="78" t="s">
        <v>51</v>
      </c>
    </row>
    <row r="17" spans="2:4" ht="31" x14ac:dyDescent="0.35">
      <c r="B17" s="77" t="s">
        <v>52</v>
      </c>
      <c r="C17" s="76" t="s">
        <v>53</v>
      </c>
      <c r="D17" s="79" t="s">
        <v>54</v>
      </c>
    </row>
    <row r="18" spans="2:4" ht="15.5" x14ac:dyDescent="0.35">
      <c r="B18" s="77" t="s">
        <v>55</v>
      </c>
      <c r="C18" s="73" t="s">
        <v>32</v>
      </c>
      <c r="D18" s="80" t="s">
        <v>56</v>
      </c>
    </row>
    <row r="19" spans="2:4" ht="15.5" x14ac:dyDescent="0.35">
      <c r="B19" s="44" t="s">
        <v>57</v>
      </c>
      <c r="C19" s="45" t="s">
        <v>58</v>
      </c>
      <c r="D19" s="46" t="s">
        <v>59</v>
      </c>
    </row>
    <row r="20" spans="2:4" ht="15.5" x14ac:dyDescent="0.35">
      <c r="B20" s="81" t="s">
        <v>60</v>
      </c>
      <c r="C20" s="72" t="s">
        <v>61</v>
      </c>
      <c r="D20" s="83" t="s">
        <v>62</v>
      </c>
    </row>
    <row r="21" spans="2:4" ht="33" customHeight="1" x14ac:dyDescent="0.35">
      <c r="B21" s="44" t="s">
        <v>63</v>
      </c>
      <c r="C21" s="47" t="s">
        <v>64</v>
      </c>
      <c r="D21" s="48" t="s">
        <v>65</v>
      </c>
    </row>
    <row r="22" spans="2:4" ht="15" x14ac:dyDescent="0.35">
      <c r="B22" s="219" t="s">
        <v>66</v>
      </c>
      <c r="C22" s="220"/>
      <c r="D22" s="221"/>
    </row>
    <row r="23" spans="2:4" ht="15.5" x14ac:dyDescent="0.35">
      <c r="B23" s="44" t="s">
        <v>67</v>
      </c>
      <c r="C23" s="47" t="s">
        <v>68</v>
      </c>
      <c r="D23" s="46" t="s">
        <v>69</v>
      </c>
    </row>
    <row r="24" spans="2:4" ht="15.5" x14ac:dyDescent="0.35">
      <c r="B24" s="81" t="s">
        <v>70</v>
      </c>
      <c r="C24" s="72" t="s">
        <v>71</v>
      </c>
      <c r="D24" s="82" t="s">
        <v>72</v>
      </c>
    </row>
    <row r="25" spans="2:4" ht="15.5" x14ac:dyDescent="0.35">
      <c r="B25" s="44" t="s">
        <v>73</v>
      </c>
      <c r="C25" s="45" t="s">
        <v>74</v>
      </c>
      <c r="D25" s="46" t="s">
        <v>75</v>
      </c>
    </row>
    <row r="26" spans="2:4" ht="15.5" x14ac:dyDescent="0.35">
      <c r="B26" s="81" t="s">
        <v>76</v>
      </c>
      <c r="C26" s="70" t="s">
        <v>77</v>
      </c>
      <c r="D26" s="82" t="s">
        <v>76</v>
      </c>
    </row>
    <row r="27" spans="2:4" ht="15.5" x14ac:dyDescent="0.35">
      <c r="B27" s="44" t="s">
        <v>78</v>
      </c>
      <c r="C27" s="45" t="s">
        <v>79</v>
      </c>
      <c r="D27" s="46" t="s">
        <v>80</v>
      </c>
    </row>
    <row r="28" spans="2:4" ht="15.5" x14ac:dyDescent="0.35">
      <c r="B28" s="81" t="s">
        <v>81</v>
      </c>
      <c r="C28" s="72" t="s">
        <v>82</v>
      </c>
      <c r="D28" s="83" t="s">
        <v>82</v>
      </c>
    </row>
    <row r="29" spans="2:4" ht="15.5" x14ac:dyDescent="0.35">
      <c r="B29" s="44" t="s">
        <v>83</v>
      </c>
      <c r="C29" s="47" t="s">
        <v>84</v>
      </c>
      <c r="D29" s="48" t="s">
        <v>85</v>
      </c>
    </row>
    <row r="30" spans="2:4" ht="15.5" x14ac:dyDescent="0.35">
      <c r="B30" s="81" t="s">
        <v>86</v>
      </c>
      <c r="C30" s="72" t="s">
        <v>87</v>
      </c>
      <c r="D30" s="82" t="s">
        <v>88</v>
      </c>
    </row>
    <row r="31" spans="2:4" ht="15.5" x14ac:dyDescent="0.35">
      <c r="B31" s="44" t="s">
        <v>89</v>
      </c>
      <c r="C31" s="45" t="s">
        <v>90</v>
      </c>
      <c r="D31" s="46" t="s">
        <v>91</v>
      </c>
    </row>
    <row r="32" spans="2:4" ht="33" customHeight="1" x14ac:dyDescent="0.35">
      <c r="B32" s="81" t="s">
        <v>92</v>
      </c>
      <c r="C32" s="74" t="s">
        <v>93</v>
      </c>
      <c r="D32" s="84" t="s">
        <v>94</v>
      </c>
    </row>
    <row r="33" spans="2:4" ht="31.5" customHeight="1" x14ac:dyDescent="0.35">
      <c r="B33" s="44" t="s">
        <v>95</v>
      </c>
      <c r="C33" s="47" t="s">
        <v>87</v>
      </c>
      <c r="D33" s="48" t="s">
        <v>96</v>
      </c>
    </row>
    <row r="34" spans="2:4" ht="15.5" x14ac:dyDescent="0.35">
      <c r="B34" s="81" t="s">
        <v>33</v>
      </c>
      <c r="C34" s="72" t="s">
        <v>97</v>
      </c>
      <c r="D34" s="83" t="s">
        <v>98</v>
      </c>
    </row>
    <row r="35" spans="2:4" ht="15.5" x14ac:dyDescent="0.35">
      <c r="B35" s="44" t="s">
        <v>99</v>
      </c>
      <c r="C35" s="5" t="s">
        <v>100</v>
      </c>
      <c r="D35" s="11" t="s">
        <v>99</v>
      </c>
    </row>
    <row r="36" spans="2:4" ht="15.5" x14ac:dyDescent="0.35">
      <c r="B36" s="81" t="s">
        <v>101</v>
      </c>
      <c r="C36" s="74" t="s">
        <v>102</v>
      </c>
      <c r="D36" s="84" t="s">
        <v>103</v>
      </c>
    </row>
    <row r="37" spans="2:4" ht="15.5" x14ac:dyDescent="0.35">
      <c r="B37" s="44" t="s">
        <v>104</v>
      </c>
      <c r="C37" s="45" t="s">
        <v>102</v>
      </c>
      <c r="D37" s="46" t="s">
        <v>105</v>
      </c>
    </row>
    <row r="38" spans="2:4" ht="15.5" x14ac:dyDescent="0.35">
      <c r="B38" s="77" t="s">
        <v>106</v>
      </c>
      <c r="C38" s="71" t="s">
        <v>82</v>
      </c>
      <c r="D38" s="78" t="s">
        <v>107</v>
      </c>
    </row>
    <row r="39" spans="2:4" ht="15.5" x14ac:dyDescent="0.35">
      <c r="B39" s="81" t="s">
        <v>108</v>
      </c>
      <c r="C39" s="70" t="s">
        <v>82</v>
      </c>
      <c r="D39" s="82" t="s">
        <v>109</v>
      </c>
    </row>
    <row r="40" spans="2:4" ht="15.5" x14ac:dyDescent="0.35">
      <c r="B40" s="44" t="s">
        <v>110</v>
      </c>
      <c r="C40" s="45" t="s">
        <v>111</v>
      </c>
      <c r="D40" s="46" t="s">
        <v>112</v>
      </c>
    </row>
    <row r="41" spans="2:4" ht="15" x14ac:dyDescent="0.35">
      <c r="B41" s="219" t="s">
        <v>113</v>
      </c>
      <c r="C41" s="220"/>
      <c r="D41" s="221"/>
    </row>
    <row r="42" spans="2:4" ht="15.5" x14ac:dyDescent="0.35">
      <c r="B42" s="44" t="s">
        <v>114</v>
      </c>
      <c r="C42" s="45" t="s">
        <v>115</v>
      </c>
      <c r="D42" s="46" t="s">
        <v>116</v>
      </c>
    </row>
    <row r="43" spans="2:4" ht="15.5" x14ac:dyDescent="0.35">
      <c r="B43" s="81" t="s">
        <v>117</v>
      </c>
      <c r="C43" s="72" t="s">
        <v>118</v>
      </c>
      <c r="D43" s="83" t="s">
        <v>119</v>
      </c>
    </row>
    <row r="44" spans="2:4" ht="15.5" x14ac:dyDescent="0.35">
      <c r="B44" s="44" t="s">
        <v>120</v>
      </c>
      <c r="C44" s="4" t="s">
        <v>115</v>
      </c>
      <c r="D44" s="10" t="s">
        <v>121</v>
      </c>
    </row>
    <row r="45" spans="2:4" ht="27" customHeight="1" x14ac:dyDescent="0.35">
      <c r="B45" s="85" t="s">
        <v>122</v>
      </c>
      <c r="C45" s="70" t="s">
        <v>118</v>
      </c>
      <c r="D45" s="82" t="s">
        <v>123</v>
      </c>
    </row>
    <row r="46" spans="2:4" ht="15.5" x14ac:dyDescent="0.35">
      <c r="B46" s="44" t="s">
        <v>124</v>
      </c>
      <c r="C46" s="45" t="s">
        <v>115</v>
      </c>
      <c r="D46" s="46" t="s">
        <v>125</v>
      </c>
    </row>
    <row r="47" spans="2:4" ht="15.5" x14ac:dyDescent="0.35">
      <c r="B47" s="81" t="s">
        <v>126</v>
      </c>
      <c r="C47" s="74" t="s">
        <v>127</v>
      </c>
      <c r="D47" s="84" t="s">
        <v>128</v>
      </c>
    </row>
    <row r="48" spans="2:4" ht="15.5" x14ac:dyDescent="0.35">
      <c r="B48" s="44" t="s">
        <v>129</v>
      </c>
      <c r="C48" s="47" t="s">
        <v>61</v>
      </c>
      <c r="D48" s="48" t="s">
        <v>130</v>
      </c>
    </row>
    <row r="49" spans="2:4" ht="15" x14ac:dyDescent="0.35">
      <c r="B49" s="219" t="s">
        <v>131</v>
      </c>
      <c r="C49" s="220"/>
      <c r="D49" s="221"/>
    </row>
    <row r="50" spans="2:4" ht="15.5" x14ac:dyDescent="0.35">
      <c r="B50" s="44" t="s">
        <v>132</v>
      </c>
      <c r="C50" s="45" t="s">
        <v>47</v>
      </c>
      <c r="D50" s="46" t="s">
        <v>133</v>
      </c>
    </row>
    <row r="51" spans="2:4" ht="15.5" x14ac:dyDescent="0.35">
      <c r="B51" s="81" t="s">
        <v>134</v>
      </c>
      <c r="C51" s="72" t="s">
        <v>84</v>
      </c>
      <c r="D51" s="82" t="s">
        <v>135</v>
      </c>
    </row>
    <row r="52" spans="2:4" ht="15.5" x14ac:dyDescent="0.35">
      <c r="B52" s="44" t="s">
        <v>136</v>
      </c>
      <c r="C52" s="47" t="s">
        <v>61</v>
      </c>
      <c r="D52" s="48" t="s">
        <v>137</v>
      </c>
    </row>
    <row r="53" spans="2:4" ht="15.5" x14ac:dyDescent="0.35">
      <c r="B53" s="81" t="s">
        <v>138</v>
      </c>
      <c r="C53" s="70" t="s">
        <v>139</v>
      </c>
      <c r="D53" s="82" t="s">
        <v>140</v>
      </c>
    </row>
    <row r="54" spans="2:4" ht="15.5" x14ac:dyDescent="0.35">
      <c r="B54" s="44" t="s">
        <v>141</v>
      </c>
      <c r="C54" s="45" t="s">
        <v>142</v>
      </c>
      <c r="D54" s="46" t="s">
        <v>143</v>
      </c>
    </row>
    <row r="55" spans="2:4" ht="15.5" x14ac:dyDescent="0.35">
      <c r="B55" s="77" t="s">
        <v>144</v>
      </c>
      <c r="C55" s="71" t="s">
        <v>145</v>
      </c>
      <c r="D55" s="78" t="s">
        <v>146</v>
      </c>
    </row>
    <row r="56" spans="2:4" ht="15.5" x14ac:dyDescent="0.35">
      <c r="B56" s="81" t="s">
        <v>147</v>
      </c>
      <c r="C56" s="72" t="s">
        <v>61</v>
      </c>
      <c r="D56" s="83" t="s">
        <v>148</v>
      </c>
    </row>
    <row r="57" spans="2:4" ht="15.5" x14ac:dyDescent="0.35">
      <c r="B57" s="86" t="s">
        <v>149</v>
      </c>
      <c r="C57" s="75" t="s">
        <v>150</v>
      </c>
      <c r="D57" s="87" t="s">
        <v>151</v>
      </c>
    </row>
    <row r="58" spans="2:4" ht="15.5" x14ac:dyDescent="0.35">
      <c r="B58" s="44" t="s">
        <v>152</v>
      </c>
      <c r="C58" s="47" t="s">
        <v>145</v>
      </c>
      <c r="D58" s="48" t="s">
        <v>153</v>
      </c>
    </row>
    <row r="59" spans="2:4" ht="15.5" x14ac:dyDescent="0.35">
      <c r="B59" s="81" t="s">
        <v>154</v>
      </c>
      <c r="C59" s="72" t="s">
        <v>61</v>
      </c>
      <c r="D59" s="82" t="s">
        <v>155</v>
      </c>
    </row>
    <row r="60" spans="2:4" ht="32.25" customHeight="1" x14ac:dyDescent="0.35">
      <c r="B60" s="44" t="s">
        <v>156</v>
      </c>
      <c r="C60" s="47" t="s">
        <v>61</v>
      </c>
      <c r="D60" s="48" t="s">
        <v>157</v>
      </c>
    </row>
    <row r="61" spans="2:4" ht="15.5" x14ac:dyDescent="0.35">
      <c r="B61" s="81" t="s">
        <v>158</v>
      </c>
      <c r="C61" s="70" t="s">
        <v>159</v>
      </c>
      <c r="D61" s="82" t="s">
        <v>160</v>
      </c>
    </row>
    <row r="62" spans="2:4" ht="15.5" x14ac:dyDescent="0.35">
      <c r="B62" s="44" t="s">
        <v>161</v>
      </c>
      <c r="C62" s="45" t="s">
        <v>162</v>
      </c>
      <c r="D62" s="46" t="s">
        <v>162</v>
      </c>
    </row>
    <row r="63" spans="2:4" ht="15.5" x14ac:dyDescent="0.35">
      <c r="B63" s="81" t="s">
        <v>163</v>
      </c>
      <c r="C63" s="72" t="s">
        <v>164</v>
      </c>
      <c r="D63" s="82" t="s">
        <v>163</v>
      </c>
    </row>
    <row r="64" spans="2:4" ht="15.5" x14ac:dyDescent="0.35">
      <c r="B64" s="44" t="s">
        <v>165</v>
      </c>
      <c r="C64" s="47" t="s">
        <v>166</v>
      </c>
      <c r="D64" s="46" t="s">
        <v>165</v>
      </c>
    </row>
    <row r="65" spans="2:4" ht="15.5" x14ac:dyDescent="0.35">
      <c r="B65" s="81" t="s">
        <v>167</v>
      </c>
      <c r="C65" s="70" t="s">
        <v>26</v>
      </c>
      <c r="D65" s="82" t="s">
        <v>168</v>
      </c>
    </row>
    <row r="66" spans="2:4" ht="33" customHeight="1" x14ac:dyDescent="0.35">
      <c r="B66" s="49" t="s">
        <v>169</v>
      </c>
      <c r="C66" s="47" t="s">
        <v>170</v>
      </c>
      <c r="D66" s="10" t="s">
        <v>171</v>
      </c>
    </row>
    <row r="67" spans="2:4" ht="15.5" x14ac:dyDescent="0.35">
      <c r="B67" s="81" t="s">
        <v>172</v>
      </c>
      <c r="C67" s="72" t="s">
        <v>84</v>
      </c>
      <c r="D67" s="82" t="s">
        <v>173</v>
      </c>
    </row>
    <row r="68" spans="2:4" ht="15.5" x14ac:dyDescent="0.35">
      <c r="B68" s="44" t="s">
        <v>174</v>
      </c>
      <c r="C68" s="47" t="s">
        <v>175</v>
      </c>
      <c r="D68" s="48" t="s">
        <v>176</v>
      </c>
    </row>
    <row r="69" spans="2:4" ht="31" x14ac:dyDescent="0.35">
      <c r="B69" s="85" t="s">
        <v>177</v>
      </c>
      <c r="C69" s="72" t="s">
        <v>61</v>
      </c>
      <c r="D69" s="83" t="s">
        <v>178</v>
      </c>
    </row>
    <row r="70" spans="2:4" ht="15.5" x14ac:dyDescent="0.35">
      <c r="B70" s="44" t="s">
        <v>179</v>
      </c>
      <c r="C70" s="47" t="s">
        <v>61</v>
      </c>
      <c r="D70" s="48" t="s">
        <v>180</v>
      </c>
    </row>
    <row r="71" spans="2:4" ht="15.5" x14ac:dyDescent="0.35">
      <c r="B71" s="44" t="s">
        <v>181</v>
      </c>
      <c r="C71" s="47" t="s">
        <v>182</v>
      </c>
      <c r="D71" s="48" t="s">
        <v>183</v>
      </c>
    </row>
    <row r="72" spans="2:4" ht="31" x14ac:dyDescent="0.35">
      <c r="B72" s="77" t="s">
        <v>184</v>
      </c>
      <c r="C72" s="73" t="s">
        <v>175</v>
      </c>
      <c r="D72" s="80" t="s">
        <v>185</v>
      </c>
    </row>
    <row r="73" spans="2:4" ht="15.5" x14ac:dyDescent="0.35">
      <c r="B73" s="81" t="s">
        <v>186</v>
      </c>
      <c r="C73" s="72" t="s">
        <v>187</v>
      </c>
      <c r="D73" s="82" t="s">
        <v>188</v>
      </c>
    </row>
    <row r="74" spans="2:4" ht="15.5" x14ac:dyDescent="0.35">
      <c r="B74" s="50" t="s">
        <v>189</v>
      </c>
      <c r="C74" s="51" t="s">
        <v>190</v>
      </c>
      <c r="D74" s="52" t="s">
        <v>191</v>
      </c>
    </row>
  </sheetData>
  <mergeCells count="5">
    <mergeCell ref="B3:D3"/>
    <mergeCell ref="B11:D11"/>
    <mergeCell ref="B22:D22"/>
    <mergeCell ref="B41:D41"/>
    <mergeCell ref="B49:D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2D0E2-11BA-ED44-8C8F-EDE44EBE99A2}">
  <dimension ref="B1:L80"/>
  <sheetViews>
    <sheetView zoomScale="90" zoomScaleNormal="90" workbookViewId="0">
      <selection activeCell="B4" sqref="B4:G4"/>
    </sheetView>
  </sheetViews>
  <sheetFormatPr defaultColWidth="8.81640625" defaultRowHeight="14.5" x14ac:dyDescent="0.35"/>
  <cols>
    <col min="2" max="2" width="40.453125" customWidth="1"/>
    <col min="3" max="3" width="44.1796875" customWidth="1"/>
    <col min="4" max="4" width="44.453125" customWidth="1"/>
    <col min="5" max="5" width="46.81640625" customWidth="1"/>
    <col min="6" max="6" width="35.453125" customWidth="1"/>
    <col min="7" max="7" width="50.453125" customWidth="1"/>
    <col min="8" max="8" width="46.6328125" customWidth="1"/>
    <col min="9" max="9" width="33.453125" customWidth="1"/>
    <col min="10" max="10" width="34.81640625" customWidth="1"/>
    <col min="11" max="11" width="35.453125" customWidth="1"/>
    <col min="12" max="12" width="29.36328125" customWidth="1"/>
  </cols>
  <sheetData>
    <row r="1" spans="2:7" ht="15" thickBot="1" x14ac:dyDescent="0.4"/>
    <row r="2" spans="2:7" s="6" customFormat="1" ht="30" x14ac:dyDescent="0.3">
      <c r="B2" s="206" t="s">
        <v>296</v>
      </c>
      <c r="C2" s="207"/>
      <c r="D2" s="207"/>
      <c r="E2" s="207"/>
      <c r="F2" s="207"/>
      <c r="G2" s="208"/>
    </row>
    <row r="3" spans="2:7" s="6" customFormat="1" ht="51.75" customHeight="1" x14ac:dyDescent="0.3">
      <c r="B3" s="212" t="s">
        <v>192</v>
      </c>
      <c r="C3" s="214"/>
      <c r="D3" s="214"/>
      <c r="E3" s="214"/>
      <c r="F3" s="214"/>
      <c r="G3" s="215"/>
    </row>
    <row r="4" spans="2:7" s="6" customFormat="1" ht="44.25" customHeight="1" x14ac:dyDescent="0.5">
      <c r="B4" s="209" t="s">
        <v>193</v>
      </c>
      <c r="C4" s="210"/>
      <c r="D4" s="210"/>
      <c r="E4" s="210"/>
      <c r="F4" s="210"/>
      <c r="G4" s="211"/>
    </row>
    <row r="5" spans="2:7" s="6" customFormat="1" ht="24.75" customHeight="1" x14ac:dyDescent="0.3">
      <c r="B5" s="212" t="s">
        <v>3</v>
      </c>
      <c r="C5" s="204"/>
      <c r="D5" s="204"/>
      <c r="E5" s="204"/>
      <c r="F5" s="204"/>
      <c r="G5" s="205"/>
    </row>
    <row r="6" spans="2:7" s="6" customFormat="1" ht="23" x14ac:dyDescent="0.3">
      <c r="B6" s="222" t="s">
        <v>194</v>
      </c>
      <c r="C6" s="214"/>
      <c r="D6" s="214"/>
      <c r="E6" s="214"/>
      <c r="F6" s="214"/>
      <c r="G6" s="215"/>
    </row>
    <row r="7" spans="2:7" s="6" customFormat="1" ht="45.75" customHeight="1" x14ac:dyDescent="0.3">
      <c r="B7" s="212" t="s">
        <v>195</v>
      </c>
      <c r="C7" s="204"/>
      <c r="D7" s="204"/>
      <c r="E7" s="204"/>
      <c r="F7" s="204"/>
      <c r="G7" s="205"/>
    </row>
    <row r="8" spans="2:7" s="6" customFormat="1" ht="23.25" customHeight="1" x14ac:dyDescent="0.3">
      <c r="B8" s="203" t="s">
        <v>196</v>
      </c>
      <c r="C8" s="204"/>
      <c r="D8" s="204"/>
      <c r="E8" s="204"/>
      <c r="F8" s="204"/>
      <c r="G8" s="205"/>
    </row>
    <row r="9" spans="2:7" s="6" customFormat="1" ht="23.25" customHeight="1" x14ac:dyDescent="0.3">
      <c r="B9" s="212" t="s">
        <v>197</v>
      </c>
      <c r="C9" s="204"/>
      <c r="D9" s="204"/>
      <c r="E9" s="204"/>
      <c r="F9" s="204"/>
      <c r="G9" s="205"/>
    </row>
    <row r="10" spans="2:7" s="6" customFormat="1" ht="36.75" customHeight="1" x14ac:dyDescent="0.3">
      <c r="B10" s="212" t="s">
        <v>198</v>
      </c>
      <c r="C10" s="204"/>
      <c r="D10" s="204"/>
      <c r="E10" s="204"/>
      <c r="F10" s="204"/>
      <c r="G10" s="205"/>
    </row>
    <row r="11" spans="2:7" s="6" customFormat="1" ht="23.25" customHeight="1" x14ac:dyDescent="0.3">
      <c r="B11" s="203" t="s">
        <v>199</v>
      </c>
      <c r="C11" s="204"/>
      <c r="D11" s="204"/>
      <c r="E11" s="204"/>
      <c r="F11" s="204"/>
      <c r="G11" s="205"/>
    </row>
    <row r="12" spans="2:7" s="6" customFormat="1" ht="16" customHeight="1" x14ac:dyDescent="0.3">
      <c r="B12" s="198"/>
      <c r="C12" s="199"/>
      <c r="D12" s="199"/>
      <c r="E12" s="199"/>
      <c r="F12" s="199"/>
      <c r="G12" s="200"/>
    </row>
    <row r="13" spans="2:7" s="6" customFormat="1" thickBot="1" x14ac:dyDescent="0.35">
      <c r="B13" s="7"/>
      <c r="C13" s="8"/>
      <c r="D13" s="8"/>
      <c r="E13" s="8"/>
      <c r="F13" s="8"/>
      <c r="G13" s="9"/>
    </row>
    <row r="14" spans="2:7" s="6" customFormat="1" ht="14" x14ac:dyDescent="0.3"/>
    <row r="15" spans="2:7" s="6" customFormat="1" ht="14" x14ac:dyDescent="0.3"/>
    <row r="16" spans="2:7" s="6" customFormat="1" ht="14" x14ac:dyDescent="0.3"/>
    <row r="17" spans="2:12" s="6" customFormat="1" thickBot="1" x14ac:dyDescent="0.35"/>
    <row r="18" spans="2:12" ht="49" customHeight="1" x14ac:dyDescent="0.35">
      <c r="B18" s="103" t="s">
        <v>6</v>
      </c>
      <c r="C18" s="104" t="s">
        <v>7</v>
      </c>
      <c r="D18" s="104" t="s">
        <v>8</v>
      </c>
      <c r="E18" s="104" t="s">
        <v>9</v>
      </c>
      <c r="F18" s="104" t="s">
        <v>10</v>
      </c>
      <c r="G18" s="105" t="s">
        <v>11</v>
      </c>
      <c r="H18" s="106" t="s">
        <v>12</v>
      </c>
      <c r="I18" s="107" t="s">
        <v>200</v>
      </c>
      <c r="J18" s="107" t="s">
        <v>201</v>
      </c>
      <c r="K18" s="107" t="s">
        <v>202</v>
      </c>
      <c r="L18" s="108" t="s">
        <v>203</v>
      </c>
    </row>
    <row r="19" spans="2:12" ht="20.5" x14ac:dyDescent="0.45">
      <c r="B19" s="109" t="s">
        <v>204</v>
      </c>
      <c r="C19" s="89" t="s">
        <v>47</v>
      </c>
      <c r="D19" s="90">
        <f>IFERROR(VLOOKUP(C19,'ONET Positions'!A:J,2,FALSE),"")</f>
        <v>258900</v>
      </c>
      <c r="E19" s="90">
        <f>IFERROR(VLOOKUP(C19,'ONET Positions'!A:J,4,FALSE),"")</f>
        <v>124.47</v>
      </c>
      <c r="F19" s="91">
        <v>0.313</v>
      </c>
      <c r="G19" s="92">
        <f>IFERROR((D19*F19)+D19,"")</f>
        <v>339935.7</v>
      </c>
      <c r="H19" s="102">
        <f>IFERROR((E19*F19)+E19,"")</f>
        <v>163.42911000000001</v>
      </c>
      <c r="I19" s="118" t="s">
        <v>205</v>
      </c>
      <c r="J19" s="119">
        <v>20</v>
      </c>
      <c r="K19" s="120">
        <f>IF(J19/60=0,"",J19/60)</f>
        <v>0.33333333333333331</v>
      </c>
      <c r="L19" s="121">
        <f>IFERROR(H19*K19,"")</f>
        <v>54.476370000000003</v>
      </c>
    </row>
    <row r="20" spans="2:12" ht="20.5" x14ac:dyDescent="0.45">
      <c r="B20" s="109"/>
      <c r="C20" s="89"/>
      <c r="D20" s="90" t="str">
        <f>IFERROR(VLOOKUP(C20,'ONET Positions'!A:J,2,FALSE),"")</f>
        <v/>
      </c>
      <c r="E20" s="90" t="str">
        <f>IFERROR(VLOOKUP(C20,'ONET Positions'!A:J,4,FALSE),"")</f>
        <v/>
      </c>
      <c r="F20" s="94"/>
      <c r="G20" s="92" t="str">
        <f t="shared" ref="G20:G23" si="0">IFERROR((D20*F20)+D20,"")</f>
        <v/>
      </c>
      <c r="H20" s="102" t="str">
        <f t="shared" ref="H20:H23" si="1">IFERROR((E20*F20)+E20,"")</f>
        <v/>
      </c>
      <c r="I20" s="118" t="str">
        <f t="shared" ref="I20:I77" si="2">IFERROR(E20*H20,"")</f>
        <v/>
      </c>
      <c r="J20" s="119"/>
      <c r="K20" s="120" t="str">
        <f t="shared" ref="K20:K23" si="3">IF(J20/60=0,"",J20/60)</f>
        <v/>
      </c>
      <c r="L20" s="121" t="str">
        <f t="shared" ref="L20:L23" si="4">IFERROR(G20*K20,"")</f>
        <v/>
      </c>
    </row>
    <row r="21" spans="2:12" ht="20.5" x14ac:dyDescent="0.45">
      <c r="B21" s="109"/>
      <c r="C21" s="89"/>
      <c r="D21" s="90" t="str">
        <f>IFERROR(VLOOKUP(C21,'ONET Positions'!A:J,2,FALSE),"")</f>
        <v/>
      </c>
      <c r="E21" s="90" t="str">
        <f>IFERROR(VLOOKUP(C21,'ONET Positions'!A:J,4,FALSE),"")</f>
        <v/>
      </c>
      <c r="F21" s="95"/>
      <c r="G21" s="92" t="str">
        <f t="shared" si="0"/>
        <v/>
      </c>
      <c r="H21" s="102" t="str">
        <f t="shared" si="1"/>
        <v/>
      </c>
      <c r="I21" s="118" t="str">
        <f t="shared" si="2"/>
        <v/>
      </c>
      <c r="J21" s="119"/>
      <c r="K21" s="120" t="str">
        <f t="shared" si="3"/>
        <v/>
      </c>
      <c r="L21" s="121" t="str">
        <f t="shared" si="4"/>
        <v/>
      </c>
    </row>
    <row r="22" spans="2:12" ht="20.5" x14ac:dyDescent="0.45">
      <c r="B22" s="109"/>
      <c r="C22" s="89"/>
      <c r="D22" s="90" t="str">
        <f>IFERROR(VLOOKUP(C22,'ONET Positions'!A:J,2,FALSE),"")</f>
        <v/>
      </c>
      <c r="E22" s="90" t="str">
        <f>IFERROR(VLOOKUP(C22,'ONET Positions'!A:J,4,FALSE),"")</f>
        <v/>
      </c>
      <c r="F22" s="91"/>
      <c r="G22" s="92" t="str">
        <f t="shared" si="0"/>
        <v/>
      </c>
      <c r="H22" s="102" t="str">
        <f t="shared" si="1"/>
        <v/>
      </c>
      <c r="I22" s="118" t="str">
        <f t="shared" si="2"/>
        <v/>
      </c>
      <c r="J22" s="119"/>
      <c r="K22" s="120" t="str">
        <f t="shared" si="3"/>
        <v/>
      </c>
      <c r="L22" s="121" t="str">
        <f t="shared" si="4"/>
        <v/>
      </c>
    </row>
    <row r="23" spans="2:12" ht="21" thickBot="1" x14ac:dyDescent="0.5">
      <c r="B23" s="110"/>
      <c r="C23" s="111"/>
      <c r="D23" s="112" t="str">
        <f>IFERROR(VLOOKUP(C23,'ONET Positions'!A:J,2,FALSE),"")</f>
        <v/>
      </c>
      <c r="E23" s="112" t="str">
        <f>IFERROR(VLOOKUP(C23,'ONET Positions'!A:J,4,FALSE),"")</f>
        <v/>
      </c>
      <c r="F23" s="113"/>
      <c r="G23" s="112" t="str">
        <f t="shared" si="0"/>
        <v/>
      </c>
      <c r="H23" s="117" t="str">
        <f t="shared" si="1"/>
        <v/>
      </c>
      <c r="I23" s="122" t="str">
        <f t="shared" si="2"/>
        <v/>
      </c>
      <c r="J23" s="123"/>
      <c r="K23" s="124" t="str">
        <f t="shared" si="3"/>
        <v/>
      </c>
      <c r="L23" s="125" t="str">
        <f t="shared" si="4"/>
        <v/>
      </c>
    </row>
    <row r="24" spans="2:12" ht="20.5" x14ac:dyDescent="0.45">
      <c r="B24" s="115"/>
      <c r="C24" s="115"/>
      <c r="D24" s="114"/>
      <c r="E24" s="114"/>
      <c r="F24" s="116"/>
      <c r="G24" s="114"/>
      <c r="H24" s="114"/>
      <c r="I24" s="37"/>
    </row>
    <row r="25" spans="2:12" ht="20.5" x14ac:dyDescent="0.45">
      <c r="B25" s="115"/>
      <c r="C25" s="115"/>
      <c r="D25" s="114"/>
      <c r="E25" s="114"/>
      <c r="F25" s="116"/>
      <c r="G25" s="114"/>
      <c r="H25" s="114"/>
      <c r="I25" s="37"/>
    </row>
    <row r="26" spans="2:12" x14ac:dyDescent="0.35">
      <c r="D26" s="37" t="str">
        <f>IFERROR(VLOOKUP(C26,'ONET Positions'!A:J,3,FALSE),"")</f>
        <v/>
      </c>
      <c r="E26" s="37" t="str">
        <f>IFERROR(VLOOKUP(C26,'ONET Positions'!A:J,5,FALSE),"")</f>
        <v/>
      </c>
      <c r="H26" s="36" t="str">
        <f t="shared" ref="H26:H80" si="5">IF(G26/60=0,"",G26/60)</f>
        <v/>
      </c>
      <c r="I26" s="37" t="str">
        <f t="shared" si="2"/>
        <v/>
      </c>
    </row>
    <row r="27" spans="2:12" ht="45.75" customHeight="1" x14ac:dyDescent="0.35">
      <c r="B27" s="213" t="s">
        <v>13</v>
      </c>
      <c r="C27" s="213"/>
      <c r="D27" s="213"/>
      <c r="E27" s="37" t="str">
        <f>IFERROR(VLOOKUP(C27,'ONET Positions'!A:J,5,FALSE),"")</f>
        <v/>
      </c>
      <c r="H27" s="36" t="str">
        <f t="shared" si="5"/>
        <v/>
      </c>
      <c r="I27" s="37" t="str">
        <f t="shared" si="2"/>
        <v/>
      </c>
    </row>
    <row r="28" spans="2:12" ht="40.5" customHeight="1" x14ac:dyDescent="0.4">
      <c r="B28" s="201" t="s">
        <v>14</v>
      </c>
      <c r="C28" s="201"/>
      <c r="D28" s="201"/>
      <c r="E28" s="37" t="str">
        <f>IFERROR(VLOOKUP(C28,'ONET Positions'!A:J,5,FALSE),"")</f>
        <v/>
      </c>
      <c r="H28" s="36" t="str">
        <f t="shared" si="5"/>
        <v/>
      </c>
      <c r="I28" s="37" t="str">
        <f t="shared" si="2"/>
        <v/>
      </c>
    </row>
    <row r="29" spans="2:12" x14ac:dyDescent="0.35">
      <c r="D29" s="37" t="str">
        <f>IFERROR(VLOOKUP(C29,'ONET Positions'!A:J,3,FALSE),"")</f>
        <v/>
      </c>
      <c r="E29" s="37" t="str">
        <f>IFERROR(VLOOKUP(C29,'ONET Positions'!A:J,5,FALSE),"")</f>
        <v/>
      </c>
      <c r="H29" s="36" t="str">
        <f t="shared" si="5"/>
        <v/>
      </c>
      <c r="I29" s="37" t="str">
        <f t="shared" si="2"/>
        <v/>
      </c>
    </row>
    <row r="30" spans="2:12" x14ac:dyDescent="0.35">
      <c r="D30" s="37" t="str">
        <f>IFERROR(VLOOKUP(C30,'ONET Positions'!A:J,3,FALSE),"")</f>
        <v/>
      </c>
      <c r="E30" s="37" t="str">
        <f>IFERROR(VLOOKUP(C30,'ONET Positions'!A:J,5,FALSE),"")</f>
        <v/>
      </c>
      <c r="H30" s="36" t="str">
        <f t="shared" si="5"/>
        <v/>
      </c>
      <c r="I30" s="37" t="str">
        <f t="shared" si="2"/>
        <v/>
      </c>
    </row>
    <row r="31" spans="2:12" x14ac:dyDescent="0.35">
      <c r="D31" s="37" t="str">
        <f>IFERROR(VLOOKUP(C31,'ONET Positions'!A:J,3,FALSE),"")</f>
        <v/>
      </c>
      <c r="E31" s="37" t="str">
        <f>IFERROR(VLOOKUP(C31,'ONET Positions'!A:J,5,FALSE),"")</f>
        <v/>
      </c>
      <c r="H31" s="36" t="str">
        <f t="shared" si="5"/>
        <v/>
      </c>
      <c r="I31" s="37" t="str">
        <f t="shared" si="2"/>
        <v/>
      </c>
    </row>
    <row r="32" spans="2:12" x14ac:dyDescent="0.35">
      <c r="D32" s="37" t="str">
        <f>IFERROR(VLOOKUP(C32,'ONET Positions'!A:J,3,FALSE),"")</f>
        <v/>
      </c>
      <c r="E32" s="37" t="str">
        <f>IFERROR(VLOOKUP(C32,'ONET Positions'!A:J,5,FALSE),"")</f>
        <v/>
      </c>
      <c r="H32" s="36" t="str">
        <f t="shared" si="5"/>
        <v/>
      </c>
      <c r="I32" s="37" t="str">
        <f t="shared" si="2"/>
        <v/>
      </c>
    </row>
    <row r="33" spans="4:9" x14ac:dyDescent="0.35">
      <c r="D33" s="37" t="str">
        <f>IFERROR(VLOOKUP(C33,'ONET Positions'!A:J,3,FALSE),"")</f>
        <v/>
      </c>
      <c r="E33" s="37" t="str">
        <f>IFERROR(VLOOKUP(C33,'ONET Positions'!A:J,5,FALSE),"")</f>
        <v/>
      </c>
      <c r="H33" s="36" t="str">
        <f t="shared" si="5"/>
        <v/>
      </c>
      <c r="I33" s="37" t="str">
        <f t="shared" si="2"/>
        <v/>
      </c>
    </row>
    <row r="34" spans="4:9" x14ac:dyDescent="0.35">
      <c r="D34" s="37" t="str">
        <f>IFERROR(VLOOKUP(C34,'ONET Positions'!A:J,3,FALSE),"")</f>
        <v/>
      </c>
      <c r="E34" s="37" t="str">
        <f>IFERROR(VLOOKUP(C34,'ONET Positions'!A:J,5,FALSE),"")</f>
        <v/>
      </c>
      <c r="H34" s="36" t="str">
        <f t="shared" si="5"/>
        <v/>
      </c>
      <c r="I34" s="37" t="str">
        <f t="shared" si="2"/>
        <v/>
      </c>
    </row>
    <row r="35" spans="4:9" x14ac:dyDescent="0.35">
      <c r="D35" s="37" t="str">
        <f>IFERROR(VLOOKUP(C35,'ONET Positions'!A:J,3,FALSE),"")</f>
        <v/>
      </c>
      <c r="E35" s="37" t="str">
        <f>IFERROR(VLOOKUP(C35,'ONET Positions'!A:J,5,FALSE),"")</f>
        <v/>
      </c>
      <c r="H35" s="36" t="str">
        <f t="shared" si="5"/>
        <v/>
      </c>
      <c r="I35" s="37" t="str">
        <f t="shared" si="2"/>
        <v/>
      </c>
    </row>
    <row r="36" spans="4:9" x14ac:dyDescent="0.35">
      <c r="D36" s="37" t="str">
        <f>IFERROR(VLOOKUP(C36,'ONET Positions'!A:J,3,FALSE),"")</f>
        <v/>
      </c>
      <c r="E36" s="37" t="str">
        <f>IFERROR(VLOOKUP(C36,'ONET Positions'!A:J,5,FALSE),"")</f>
        <v/>
      </c>
      <c r="H36" s="36" t="str">
        <f t="shared" si="5"/>
        <v/>
      </c>
      <c r="I36" s="37" t="str">
        <f t="shared" si="2"/>
        <v/>
      </c>
    </row>
    <row r="37" spans="4:9" x14ac:dyDescent="0.35">
      <c r="D37" s="37" t="str">
        <f>IFERROR(VLOOKUP(C37,'ONET Positions'!A:J,3,FALSE),"")</f>
        <v/>
      </c>
      <c r="E37" s="37" t="str">
        <f>IFERROR(VLOOKUP(C37,'ONET Positions'!A:J,5,FALSE),"")</f>
        <v/>
      </c>
      <c r="H37" s="36" t="str">
        <f t="shared" si="5"/>
        <v/>
      </c>
      <c r="I37" s="37" t="str">
        <f t="shared" si="2"/>
        <v/>
      </c>
    </row>
    <row r="38" spans="4:9" x14ac:dyDescent="0.35">
      <c r="D38" s="37" t="str">
        <f>IFERROR(VLOOKUP(C38,'ONET Positions'!A:J,3,FALSE),"")</f>
        <v/>
      </c>
      <c r="E38" s="37" t="str">
        <f>IFERROR(VLOOKUP(C38,'ONET Positions'!A:J,5,FALSE),"")</f>
        <v/>
      </c>
      <c r="H38" s="36" t="str">
        <f t="shared" si="5"/>
        <v/>
      </c>
      <c r="I38" s="37" t="str">
        <f t="shared" si="2"/>
        <v/>
      </c>
    </row>
    <row r="39" spans="4:9" x14ac:dyDescent="0.35">
      <c r="D39" s="37" t="str">
        <f>IFERROR(VLOOKUP(C39,'ONET Positions'!A:J,3,FALSE),"")</f>
        <v/>
      </c>
      <c r="E39" s="37" t="str">
        <f>IFERROR(VLOOKUP(C39,'ONET Positions'!A:J,5,FALSE),"")</f>
        <v/>
      </c>
      <c r="H39" s="36" t="str">
        <f t="shared" si="5"/>
        <v/>
      </c>
      <c r="I39" s="37" t="str">
        <f t="shared" si="2"/>
        <v/>
      </c>
    </row>
    <row r="40" spans="4:9" x14ac:dyDescent="0.35">
      <c r="D40" s="37" t="str">
        <f>IFERROR(VLOOKUP(C40,'ONET Positions'!A:J,3,FALSE),"")</f>
        <v/>
      </c>
      <c r="E40" s="37" t="str">
        <f>IFERROR(VLOOKUP(C40,'ONET Positions'!A:J,5,FALSE),"")</f>
        <v/>
      </c>
      <c r="H40" s="36" t="str">
        <f t="shared" si="5"/>
        <v/>
      </c>
      <c r="I40" s="37" t="str">
        <f t="shared" si="2"/>
        <v/>
      </c>
    </row>
    <row r="41" spans="4:9" x14ac:dyDescent="0.35">
      <c r="D41" s="37" t="str">
        <f>IFERROR(VLOOKUP(C41,'ONET Positions'!A:J,3,FALSE),"")</f>
        <v/>
      </c>
      <c r="E41" s="37" t="str">
        <f>IFERROR(VLOOKUP(C41,'ONET Positions'!A:J,5,FALSE),"")</f>
        <v/>
      </c>
      <c r="H41" s="36" t="str">
        <f t="shared" si="5"/>
        <v/>
      </c>
      <c r="I41" s="37" t="str">
        <f t="shared" si="2"/>
        <v/>
      </c>
    </row>
    <row r="42" spans="4:9" x14ac:dyDescent="0.35">
      <c r="D42" s="37" t="str">
        <f>IFERROR(VLOOKUP(C42,'ONET Positions'!A:J,3,FALSE),"")</f>
        <v/>
      </c>
      <c r="E42" s="37" t="str">
        <f>IFERROR(VLOOKUP(C42,'ONET Positions'!A:J,5,FALSE),"")</f>
        <v/>
      </c>
      <c r="H42" s="36" t="str">
        <f t="shared" si="5"/>
        <v/>
      </c>
      <c r="I42" s="37" t="str">
        <f t="shared" si="2"/>
        <v/>
      </c>
    </row>
    <row r="43" spans="4:9" x14ac:dyDescent="0.35">
      <c r="D43" s="37" t="str">
        <f>IFERROR(VLOOKUP(C43,'ONET Positions'!A:J,3,FALSE),"")</f>
        <v/>
      </c>
      <c r="E43" s="37" t="str">
        <f>IFERROR(VLOOKUP(C43,'ONET Positions'!A:J,5,FALSE),"")</f>
        <v/>
      </c>
      <c r="H43" s="36" t="str">
        <f t="shared" si="5"/>
        <v/>
      </c>
      <c r="I43" s="37" t="str">
        <f t="shared" si="2"/>
        <v/>
      </c>
    </row>
    <row r="44" spans="4:9" x14ac:dyDescent="0.35">
      <c r="D44" s="37" t="str">
        <f>IFERROR(VLOOKUP(C44,'ONET Positions'!A:J,3,FALSE),"")</f>
        <v/>
      </c>
      <c r="E44" s="37" t="str">
        <f>IFERROR(VLOOKUP(C44,'ONET Positions'!A:J,5,FALSE),"")</f>
        <v/>
      </c>
      <c r="H44" s="36" t="str">
        <f t="shared" si="5"/>
        <v/>
      </c>
      <c r="I44" s="37" t="str">
        <f t="shared" si="2"/>
        <v/>
      </c>
    </row>
    <row r="45" spans="4:9" x14ac:dyDescent="0.35">
      <c r="D45" s="37" t="str">
        <f>IFERROR(VLOOKUP(C45,'ONET Positions'!A:J,3,FALSE),"")</f>
        <v/>
      </c>
      <c r="E45" s="37" t="str">
        <f>IFERROR(VLOOKUP(C45,'ONET Positions'!A:J,5,FALSE),"")</f>
        <v/>
      </c>
      <c r="H45" s="36" t="str">
        <f t="shared" si="5"/>
        <v/>
      </c>
      <c r="I45" s="37" t="str">
        <f t="shared" si="2"/>
        <v/>
      </c>
    </row>
    <row r="46" spans="4:9" x14ac:dyDescent="0.35">
      <c r="D46" s="37" t="str">
        <f>IFERROR(VLOOKUP(C46,'ONET Positions'!A:J,3,FALSE),"")</f>
        <v/>
      </c>
      <c r="E46" s="37" t="str">
        <f>IFERROR(VLOOKUP(C46,'ONET Positions'!A:J,5,FALSE),"")</f>
        <v/>
      </c>
      <c r="H46" s="36" t="str">
        <f t="shared" si="5"/>
        <v/>
      </c>
      <c r="I46" s="37" t="str">
        <f t="shared" si="2"/>
        <v/>
      </c>
    </row>
    <row r="47" spans="4:9" x14ac:dyDescent="0.35">
      <c r="D47" s="37" t="str">
        <f>IFERROR(VLOOKUP(C47,'ONET Positions'!A:J,3,FALSE),"")</f>
        <v/>
      </c>
      <c r="E47" s="37" t="str">
        <f>IFERROR(VLOOKUP(C47,'ONET Positions'!A:J,5,FALSE),"")</f>
        <v/>
      </c>
      <c r="H47" s="36" t="str">
        <f t="shared" si="5"/>
        <v/>
      </c>
      <c r="I47" s="37" t="str">
        <f t="shared" si="2"/>
        <v/>
      </c>
    </row>
    <row r="48" spans="4:9" x14ac:dyDescent="0.35">
      <c r="D48" s="37" t="str">
        <f>IFERROR(VLOOKUP(C48,'ONET Positions'!A:J,3,FALSE),"")</f>
        <v/>
      </c>
      <c r="E48" s="37" t="str">
        <f>IFERROR(VLOOKUP(C48,'ONET Positions'!A:J,5,FALSE),"")</f>
        <v/>
      </c>
      <c r="H48" s="36" t="str">
        <f t="shared" si="5"/>
        <v/>
      </c>
      <c r="I48" s="37" t="str">
        <f t="shared" si="2"/>
        <v/>
      </c>
    </row>
    <row r="49" spans="4:9" x14ac:dyDescent="0.35">
      <c r="D49" s="37" t="str">
        <f>IFERROR(VLOOKUP(C49,'ONET Positions'!A:J,3,FALSE),"")</f>
        <v/>
      </c>
      <c r="E49" s="37" t="str">
        <f>IFERROR(VLOOKUP(C49,'ONET Positions'!A:J,5,FALSE),"")</f>
        <v/>
      </c>
      <c r="H49" s="36" t="str">
        <f t="shared" si="5"/>
        <v/>
      </c>
      <c r="I49" s="37" t="str">
        <f t="shared" si="2"/>
        <v/>
      </c>
    </row>
    <row r="50" spans="4:9" x14ac:dyDescent="0.35">
      <c r="D50" s="37" t="str">
        <f>IFERROR(VLOOKUP(C50,'ONET Positions'!A:J,3,FALSE),"")</f>
        <v/>
      </c>
      <c r="E50" s="37" t="str">
        <f>IFERROR(VLOOKUP(C50,'ONET Positions'!A:J,5,FALSE),"")</f>
        <v/>
      </c>
      <c r="H50" s="36" t="str">
        <f t="shared" si="5"/>
        <v/>
      </c>
      <c r="I50" s="37" t="str">
        <f t="shared" si="2"/>
        <v/>
      </c>
    </row>
    <row r="51" spans="4:9" x14ac:dyDescent="0.35">
      <c r="D51" s="37" t="str">
        <f>IFERROR(VLOOKUP(C51,'ONET Positions'!A:J,3,FALSE),"")</f>
        <v/>
      </c>
      <c r="E51" s="37" t="str">
        <f>IFERROR(VLOOKUP(C51,'ONET Positions'!A:J,5,FALSE),"")</f>
        <v/>
      </c>
      <c r="H51" s="36" t="str">
        <f t="shared" si="5"/>
        <v/>
      </c>
      <c r="I51" s="37" t="str">
        <f t="shared" si="2"/>
        <v/>
      </c>
    </row>
    <row r="52" spans="4:9" x14ac:dyDescent="0.35">
      <c r="D52" s="37" t="str">
        <f>IFERROR(VLOOKUP(C52,'ONET Positions'!A:J,3,FALSE),"")</f>
        <v/>
      </c>
      <c r="E52" s="37" t="str">
        <f>IFERROR(VLOOKUP(C52,'ONET Positions'!A:J,5,FALSE),"")</f>
        <v/>
      </c>
      <c r="H52" s="36" t="str">
        <f t="shared" si="5"/>
        <v/>
      </c>
      <c r="I52" s="37" t="str">
        <f t="shared" si="2"/>
        <v/>
      </c>
    </row>
    <row r="53" spans="4:9" x14ac:dyDescent="0.35">
      <c r="D53" s="37" t="str">
        <f>IFERROR(VLOOKUP(C53,'ONET Positions'!A:J,3,FALSE),"")</f>
        <v/>
      </c>
      <c r="E53" s="37" t="str">
        <f>IFERROR(VLOOKUP(C53,'ONET Positions'!A:J,5,FALSE),"")</f>
        <v/>
      </c>
      <c r="H53" s="36" t="str">
        <f t="shared" si="5"/>
        <v/>
      </c>
      <c r="I53" s="37" t="str">
        <f t="shared" si="2"/>
        <v/>
      </c>
    </row>
    <row r="54" spans="4:9" x14ac:dyDescent="0.35">
      <c r="D54" s="37" t="str">
        <f>IFERROR(VLOOKUP(C54,'ONET Positions'!A:J,3,FALSE),"")</f>
        <v/>
      </c>
      <c r="E54" s="37" t="str">
        <f>IFERROR(VLOOKUP(C54,'ONET Positions'!A:J,5,FALSE),"")</f>
        <v/>
      </c>
      <c r="H54" s="36" t="str">
        <f t="shared" si="5"/>
        <v/>
      </c>
      <c r="I54" s="37" t="str">
        <f t="shared" si="2"/>
        <v/>
      </c>
    </row>
    <row r="55" spans="4:9" x14ac:dyDescent="0.35">
      <c r="D55" s="37" t="str">
        <f>IFERROR(VLOOKUP(C55,'ONET Positions'!A:J,3,FALSE),"")</f>
        <v/>
      </c>
      <c r="E55" s="37" t="str">
        <f>IFERROR(VLOOKUP(C55,'ONET Positions'!A:J,5,FALSE),"")</f>
        <v/>
      </c>
      <c r="H55" s="36" t="str">
        <f t="shared" si="5"/>
        <v/>
      </c>
      <c r="I55" s="37" t="str">
        <f t="shared" si="2"/>
        <v/>
      </c>
    </row>
    <row r="56" spans="4:9" x14ac:dyDescent="0.35">
      <c r="D56" s="37" t="str">
        <f>IFERROR(VLOOKUP(C56,'ONET Positions'!A:J,3,FALSE),"")</f>
        <v/>
      </c>
      <c r="E56" s="37" t="str">
        <f>IFERROR(VLOOKUP(C56,'ONET Positions'!A:J,5,FALSE),"")</f>
        <v/>
      </c>
      <c r="H56" s="36" t="str">
        <f t="shared" si="5"/>
        <v/>
      </c>
      <c r="I56" s="37" t="str">
        <f t="shared" si="2"/>
        <v/>
      </c>
    </row>
    <row r="57" spans="4:9" x14ac:dyDescent="0.35">
      <c r="D57" s="37" t="str">
        <f>IFERROR(VLOOKUP(C57,'ONET Positions'!A:J,3,FALSE),"")</f>
        <v/>
      </c>
      <c r="E57" s="37" t="str">
        <f>IFERROR(VLOOKUP(C57,'ONET Positions'!A:J,5,FALSE),"")</f>
        <v/>
      </c>
      <c r="H57" s="36" t="str">
        <f t="shared" si="5"/>
        <v/>
      </c>
      <c r="I57" s="37" t="str">
        <f t="shared" si="2"/>
        <v/>
      </c>
    </row>
    <row r="58" spans="4:9" x14ac:dyDescent="0.35">
      <c r="D58" s="37" t="str">
        <f>IFERROR(VLOOKUP(C58,'ONET Positions'!A:J,3,FALSE),"")</f>
        <v/>
      </c>
      <c r="E58" s="37" t="str">
        <f>IFERROR(VLOOKUP(C58,'ONET Positions'!A:J,5,FALSE),"")</f>
        <v/>
      </c>
      <c r="H58" s="36" t="str">
        <f t="shared" si="5"/>
        <v/>
      </c>
      <c r="I58" s="37" t="str">
        <f t="shared" si="2"/>
        <v/>
      </c>
    </row>
    <row r="59" spans="4:9" x14ac:dyDescent="0.35">
      <c r="D59" s="37" t="str">
        <f>IFERROR(VLOOKUP(C59,'ONET Positions'!A:J,3,FALSE),"")</f>
        <v/>
      </c>
      <c r="E59" s="37" t="str">
        <f>IFERROR(VLOOKUP(C59,'ONET Positions'!A:J,5,FALSE),"")</f>
        <v/>
      </c>
      <c r="H59" s="36" t="str">
        <f t="shared" si="5"/>
        <v/>
      </c>
      <c r="I59" s="37" t="str">
        <f t="shared" si="2"/>
        <v/>
      </c>
    </row>
    <row r="60" spans="4:9" x14ac:dyDescent="0.35">
      <c r="D60" s="37" t="str">
        <f>IFERROR(VLOOKUP(C60,'ONET Positions'!A:J,3,FALSE),"")</f>
        <v/>
      </c>
      <c r="E60" s="37" t="str">
        <f>IFERROR(VLOOKUP(C60,'ONET Positions'!A:J,5,FALSE),"")</f>
        <v/>
      </c>
      <c r="H60" s="36" t="str">
        <f t="shared" si="5"/>
        <v/>
      </c>
      <c r="I60" s="37" t="str">
        <f t="shared" si="2"/>
        <v/>
      </c>
    </row>
    <row r="61" spans="4:9" x14ac:dyDescent="0.35">
      <c r="D61" s="37" t="str">
        <f>IFERROR(VLOOKUP(C61,'ONET Positions'!A:J,3,FALSE),"")</f>
        <v/>
      </c>
      <c r="E61" s="37" t="str">
        <f>IFERROR(VLOOKUP(C61,'ONET Positions'!A:J,5,FALSE),"")</f>
        <v/>
      </c>
      <c r="H61" s="36" t="str">
        <f t="shared" si="5"/>
        <v/>
      </c>
      <c r="I61" s="37" t="str">
        <f t="shared" si="2"/>
        <v/>
      </c>
    </row>
    <row r="62" spans="4:9" x14ac:dyDescent="0.35">
      <c r="D62" s="37" t="str">
        <f>IFERROR(VLOOKUP(C62,'ONET Positions'!A:J,3,FALSE),"")</f>
        <v/>
      </c>
      <c r="E62" s="37" t="str">
        <f>IFERROR(VLOOKUP(C62,'ONET Positions'!A:J,5,FALSE),"")</f>
        <v/>
      </c>
      <c r="H62" s="36" t="str">
        <f t="shared" si="5"/>
        <v/>
      </c>
      <c r="I62" s="37" t="str">
        <f t="shared" si="2"/>
        <v/>
      </c>
    </row>
    <row r="63" spans="4:9" x14ac:dyDescent="0.35">
      <c r="D63" s="37" t="str">
        <f>IFERROR(VLOOKUP(C63,'ONET Positions'!A:J,3,FALSE),"")</f>
        <v/>
      </c>
      <c r="E63" s="37" t="str">
        <f>IFERROR(VLOOKUP(C63,'ONET Positions'!A:J,5,FALSE),"")</f>
        <v/>
      </c>
      <c r="H63" s="36" t="str">
        <f t="shared" si="5"/>
        <v/>
      </c>
      <c r="I63" s="37" t="str">
        <f t="shared" si="2"/>
        <v/>
      </c>
    </row>
    <row r="64" spans="4:9" x14ac:dyDescent="0.35">
      <c r="D64" s="37" t="str">
        <f>IFERROR(VLOOKUP(C64,'ONET Positions'!A:J,3,FALSE),"")</f>
        <v/>
      </c>
      <c r="E64" s="37" t="str">
        <f>IFERROR(VLOOKUP(C64,'ONET Positions'!A:J,5,FALSE),"")</f>
        <v/>
      </c>
      <c r="H64" s="36" t="str">
        <f t="shared" si="5"/>
        <v/>
      </c>
      <c r="I64" s="37" t="str">
        <f t="shared" si="2"/>
        <v/>
      </c>
    </row>
    <row r="65" spans="4:9" x14ac:dyDescent="0.35">
      <c r="D65" s="37" t="str">
        <f>IFERROR(VLOOKUP(C65,'ONET Positions'!A:J,3,FALSE),"")</f>
        <v/>
      </c>
      <c r="E65" s="37" t="str">
        <f>IFERROR(VLOOKUP(C65,'ONET Positions'!A:J,5,FALSE),"")</f>
        <v/>
      </c>
      <c r="H65" s="36" t="str">
        <f t="shared" si="5"/>
        <v/>
      </c>
      <c r="I65" s="37" t="str">
        <f t="shared" si="2"/>
        <v/>
      </c>
    </row>
    <row r="66" spans="4:9" x14ac:dyDescent="0.35">
      <c r="D66" s="37" t="str">
        <f>IFERROR(VLOOKUP(C66,'ONET Positions'!A:J,3,FALSE),"")</f>
        <v/>
      </c>
      <c r="E66" s="37" t="str">
        <f>IFERROR(VLOOKUP(C66,'ONET Positions'!A:J,5,FALSE),"")</f>
        <v/>
      </c>
      <c r="H66" s="36" t="str">
        <f t="shared" si="5"/>
        <v/>
      </c>
      <c r="I66" s="37" t="str">
        <f t="shared" si="2"/>
        <v/>
      </c>
    </row>
    <row r="67" spans="4:9" x14ac:dyDescent="0.35">
      <c r="D67" s="37" t="str">
        <f>IFERROR(VLOOKUP(C67,'ONET Positions'!A:J,3,FALSE),"")</f>
        <v/>
      </c>
      <c r="E67" s="37" t="str">
        <f>IFERROR(VLOOKUP(C67,'ONET Positions'!A:J,5,FALSE),"")</f>
        <v/>
      </c>
      <c r="H67" s="36" t="str">
        <f t="shared" si="5"/>
        <v/>
      </c>
      <c r="I67" s="37" t="str">
        <f t="shared" si="2"/>
        <v/>
      </c>
    </row>
    <row r="68" spans="4:9" x14ac:dyDescent="0.35">
      <c r="D68" s="37" t="str">
        <f>IFERROR(VLOOKUP(C68,'ONET Positions'!A:J,3,FALSE),"")</f>
        <v/>
      </c>
      <c r="E68" s="37" t="str">
        <f>IFERROR(VLOOKUP(C68,'ONET Positions'!A:J,5,FALSE),"")</f>
        <v/>
      </c>
      <c r="H68" s="36" t="str">
        <f t="shared" si="5"/>
        <v/>
      </c>
      <c r="I68" s="37" t="str">
        <f t="shared" si="2"/>
        <v/>
      </c>
    </row>
    <row r="69" spans="4:9" x14ac:dyDescent="0.35">
      <c r="D69" s="37" t="str">
        <f>IFERROR(VLOOKUP(C69,'ONET Positions'!A:J,3,FALSE),"")</f>
        <v/>
      </c>
      <c r="E69" s="37" t="str">
        <f>IFERROR(VLOOKUP(C69,'ONET Positions'!A:J,5,FALSE),"")</f>
        <v/>
      </c>
      <c r="H69" s="36" t="str">
        <f t="shared" si="5"/>
        <v/>
      </c>
      <c r="I69" s="37" t="str">
        <f t="shared" si="2"/>
        <v/>
      </c>
    </row>
    <row r="70" spans="4:9" x14ac:dyDescent="0.35">
      <c r="D70" s="37" t="str">
        <f>IFERROR(VLOOKUP(C70,'ONET Positions'!A:J,3,FALSE),"")</f>
        <v/>
      </c>
      <c r="E70" s="37" t="str">
        <f>IFERROR(VLOOKUP(C70,'ONET Positions'!A:J,5,FALSE),"")</f>
        <v/>
      </c>
      <c r="H70" s="36" t="str">
        <f t="shared" si="5"/>
        <v/>
      </c>
      <c r="I70" s="37" t="str">
        <f t="shared" si="2"/>
        <v/>
      </c>
    </row>
    <row r="71" spans="4:9" x14ac:dyDescent="0.35">
      <c r="D71" s="37" t="str">
        <f>IFERROR(VLOOKUP(C71,'ONET Positions'!A:J,3,FALSE),"")</f>
        <v/>
      </c>
      <c r="E71" s="37" t="str">
        <f>IFERROR(VLOOKUP(C71,'ONET Positions'!A:J,5,FALSE),"")</f>
        <v/>
      </c>
      <c r="H71" s="36" t="str">
        <f t="shared" si="5"/>
        <v/>
      </c>
      <c r="I71" s="37" t="str">
        <f t="shared" si="2"/>
        <v/>
      </c>
    </row>
    <row r="72" spans="4:9" x14ac:dyDescent="0.35">
      <c r="D72" s="37" t="str">
        <f>IFERROR(VLOOKUP(C72,'ONET Positions'!A:J,3,FALSE),"")</f>
        <v/>
      </c>
      <c r="E72" s="37" t="str">
        <f>IFERROR(VLOOKUP(C72,'ONET Positions'!A:J,5,FALSE),"")</f>
        <v/>
      </c>
      <c r="H72" s="36" t="str">
        <f t="shared" si="5"/>
        <v/>
      </c>
      <c r="I72" s="37" t="str">
        <f t="shared" si="2"/>
        <v/>
      </c>
    </row>
    <row r="73" spans="4:9" x14ac:dyDescent="0.35">
      <c r="D73" s="37" t="str">
        <f>IFERROR(VLOOKUP(C73,'ONET Positions'!A:J,3,FALSE),"")</f>
        <v/>
      </c>
      <c r="E73" s="37" t="str">
        <f>IFERROR(VLOOKUP(C73,'ONET Positions'!A:J,5,FALSE),"")</f>
        <v/>
      </c>
      <c r="H73" s="36" t="str">
        <f t="shared" si="5"/>
        <v/>
      </c>
      <c r="I73" s="37" t="str">
        <f t="shared" si="2"/>
        <v/>
      </c>
    </row>
    <row r="74" spans="4:9" x14ac:dyDescent="0.35">
      <c r="D74" s="37" t="str">
        <f>IFERROR(VLOOKUP(C74,'ONET Positions'!A:J,3,FALSE),"")</f>
        <v/>
      </c>
      <c r="E74" s="37" t="str">
        <f>IFERROR(VLOOKUP(C74,'ONET Positions'!A:J,5,FALSE),"")</f>
        <v/>
      </c>
      <c r="H74" s="36" t="str">
        <f t="shared" si="5"/>
        <v/>
      </c>
      <c r="I74" s="37" t="str">
        <f t="shared" si="2"/>
        <v/>
      </c>
    </row>
    <row r="75" spans="4:9" x14ac:dyDescent="0.35">
      <c r="D75" s="37" t="str">
        <f>IFERROR(VLOOKUP(C75,'ONET Positions'!A:J,3,FALSE),"")</f>
        <v/>
      </c>
      <c r="E75" s="37" t="str">
        <f>IFERROR(VLOOKUP(C75,'ONET Positions'!A:J,5,FALSE),"")</f>
        <v/>
      </c>
      <c r="H75" s="36" t="str">
        <f t="shared" si="5"/>
        <v/>
      </c>
      <c r="I75" s="37" t="str">
        <f t="shared" si="2"/>
        <v/>
      </c>
    </row>
    <row r="76" spans="4:9" x14ac:dyDescent="0.35">
      <c r="D76" s="37" t="str">
        <f>IFERROR(VLOOKUP(C76,'ONET Positions'!A:J,3,FALSE),"")</f>
        <v/>
      </c>
      <c r="E76" s="37" t="str">
        <f>IFERROR(VLOOKUP(C76,'ONET Positions'!A:J,5,FALSE),"")</f>
        <v/>
      </c>
      <c r="H76" s="36" t="str">
        <f t="shared" si="5"/>
        <v/>
      </c>
      <c r="I76" s="37" t="str">
        <f t="shared" si="2"/>
        <v/>
      </c>
    </row>
    <row r="77" spans="4:9" x14ac:dyDescent="0.35">
      <c r="D77" s="37" t="str">
        <f>IFERROR(VLOOKUP(C77,'ONET Positions'!A:J,3,FALSE),"")</f>
        <v/>
      </c>
      <c r="E77" s="37" t="str">
        <f>IFERROR(VLOOKUP(C77,'ONET Positions'!A:J,5,FALSE),"")</f>
        <v/>
      </c>
      <c r="H77" s="36" t="str">
        <f t="shared" si="5"/>
        <v/>
      </c>
      <c r="I77" s="37" t="str">
        <f t="shared" si="2"/>
        <v/>
      </c>
    </row>
    <row r="78" spans="4:9" x14ac:dyDescent="0.35">
      <c r="D78" s="37" t="str">
        <f>IFERROR(VLOOKUP(C78,'ONET Positions'!A:J,3,FALSE),"")</f>
        <v/>
      </c>
      <c r="E78" s="37" t="str">
        <f>IFERROR(VLOOKUP(C78,'ONET Positions'!A:J,5,FALSE),"")</f>
        <v/>
      </c>
      <c r="H78" s="36" t="str">
        <f t="shared" si="5"/>
        <v/>
      </c>
      <c r="I78" s="37" t="str">
        <f t="shared" ref="I78:I80" si="6">IFERROR(E78*H78,"")</f>
        <v/>
      </c>
    </row>
    <row r="79" spans="4:9" x14ac:dyDescent="0.35">
      <c r="D79" s="37" t="str">
        <f>IFERROR(VLOOKUP(C79,'ONET Positions'!A:J,3,FALSE),"")</f>
        <v/>
      </c>
      <c r="E79" s="37" t="str">
        <f>IFERROR(VLOOKUP(C79,'ONET Positions'!A:J,5,FALSE),"")</f>
        <v/>
      </c>
      <c r="H79" s="36" t="str">
        <f t="shared" si="5"/>
        <v/>
      </c>
      <c r="I79" s="37" t="str">
        <f t="shared" si="6"/>
        <v/>
      </c>
    </row>
    <row r="80" spans="4:9" x14ac:dyDescent="0.35">
      <c r="D80" s="37" t="str">
        <f>IFERROR(VLOOKUP(C80,'ONET Positions'!A:J,3,FALSE),"")</f>
        <v/>
      </c>
      <c r="E80" s="37" t="str">
        <f>IFERROR(VLOOKUP(C80,'ONET Positions'!A:J,5,FALSE),"")</f>
        <v/>
      </c>
      <c r="H80" s="36" t="str">
        <f t="shared" si="5"/>
        <v/>
      </c>
      <c r="I80" s="37" t="str">
        <f t="shared" si="6"/>
        <v/>
      </c>
    </row>
  </sheetData>
  <mergeCells count="12">
    <mergeCell ref="B28:D28"/>
    <mergeCell ref="B9:G9"/>
    <mergeCell ref="B10:G10"/>
    <mergeCell ref="B11:G11"/>
    <mergeCell ref="B2:G2"/>
    <mergeCell ref="B4:G4"/>
    <mergeCell ref="B5:G5"/>
    <mergeCell ref="B6:G6"/>
    <mergeCell ref="B7:G7"/>
    <mergeCell ref="B8:G8"/>
    <mergeCell ref="B27:D27"/>
    <mergeCell ref="B3:G3"/>
  </mergeCells>
  <dataValidations count="2">
    <dataValidation allowBlank="1" showInputMessage="1" showErrorMessage="1" sqref="D4:D5 D29:D1048576 E19:E80 G18:G80 D13:D26 D1:D2 F18 F24:F25" xr:uid="{38DC1089-543B-2949-92F6-2480C3C6722B}"/>
    <dataValidation type="list" allowBlank="1" showInputMessage="1" showErrorMessage="1" sqref="C81:C1048576 F81:G1048576 C18 C13 F13" xr:uid="{EDD87C3F-A08B-8D4C-A4E7-CF6AB9232557}">
      <formula1>#REF!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9D8F662-327F-5B4E-AE60-CE0F2628DDFE}">
          <x14:formula1>
            <xm:f>'ONET Positions'!$J$3:$J$4</xm:f>
          </x14:formula1>
          <xm:sqref>I19:I23 F26:F80</xm:sqref>
        </x14:dataValidation>
        <x14:dataValidation type="list" allowBlank="1" showInputMessage="1" showErrorMessage="1" xr:uid="{B4C1BE7A-82CE-BD46-BDE6-9F507454C212}">
          <x14:formula1>
            <xm:f>'ONET Positions'!$A$3:$A$42</xm:f>
          </x14:formula1>
          <xm:sqref>C19:C23 C26 C29:C80</xm:sqref>
        </x14:dataValidation>
        <x14:dataValidation type="list" allowBlank="1" showInputMessage="1" xr:uid="{3C4C9042-19C4-47C7-A0BD-3A43A7B9F52F}">
          <x14:formula1>
            <xm:f>'ONET Positions'!$K$3:$K$5</xm:f>
          </x14:formula1>
          <xm:sqref>F19:F23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778D9-1DDE-44AB-B5C2-40148CC5474A}">
  <dimension ref="A1:M42"/>
  <sheetViews>
    <sheetView zoomScale="110" zoomScaleNormal="110" workbookViewId="0">
      <pane xSplit="1" topLeftCell="B1" activePane="topRight" state="frozen"/>
      <selection pane="topRight" activeCell="K3" sqref="K3:K6"/>
    </sheetView>
  </sheetViews>
  <sheetFormatPr defaultColWidth="8.81640625" defaultRowHeight="14.5" x14ac:dyDescent="0.35"/>
  <cols>
    <col min="1" max="1" width="74.453125" customWidth="1"/>
    <col min="2" max="5" width="33.36328125" customWidth="1"/>
    <col min="6" max="6" width="39.453125" customWidth="1"/>
    <col min="7" max="7" width="36.453125" customWidth="1"/>
    <col min="8" max="8" width="33" customWidth="1"/>
    <col min="9" max="9" width="34.6328125" customWidth="1"/>
    <col min="10" max="10" width="33.453125" customWidth="1"/>
    <col min="11" max="11" width="29.81640625" customWidth="1"/>
    <col min="12" max="12" width="10.453125" customWidth="1"/>
  </cols>
  <sheetData>
    <row r="1" spans="1:12" s="131" customFormat="1" x14ac:dyDescent="0.35">
      <c r="A1" s="170" t="s">
        <v>206</v>
      </c>
    </row>
    <row r="2" spans="1:12" ht="15" x14ac:dyDescent="0.35">
      <c r="A2" s="136" t="s">
        <v>207</v>
      </c>
      <c r="B2" s="126" t="s">
        <v>8</v>
      </c>
      <c r="C2" s="126" t="s">
        <v>208</v>
      </c>
      <c r="D2" s="126" t="s">
        <v>9</v>
      </c>
      <c r="E2" s="126" t="s">
        <v>209</v>
      </c>
      <c r="F2" s="126" t="s">
        <v>210</v>
      </c>
      <c r="G2" s="126" t="s">
        <v>211</v>
      </c>
      <c r="H2" s="126" t="s">
        <v>212</v>
      </c>
      <c r="I2" s="171" t="s">
        <v>213</v>
      </c>
      <c r="J2" s="183" t="s">
        <v>214</v>
      </c>
      <c r="K2" s="184" t="s">
        <v>10</v>
      </c>
    </row>
    <row r="3" spans="1:12" ht="15.5" x14ac:dyDescent="0.35">
      <c r="A3" s="137" t="s">
        <v>47</v>
      </c>
      <c r="B3" s="127">
        <v>258900</v>
      </c>
      <c r="C3" s="127">
        <f>(B3*0.302)+B3</f>
        <v>337087.8</v>
      </c>
      <c r="D3" s="127">
        <v>124.47</v>
      </c>
      <c r="E3" s="127">
        <f>(D3*0.302)+D3</f>
        <v>162.05993999999998</v>
      </c>
      <c r="F3" s="132">
        <v>206420</v>
      </c>
      <c r="G3" s="133">
        <f>(F3*0.302)+F3</f>
        <v>268758.83999999997</v>
      </c>
      <c r="H3" s="132">
        <v>99.24</v>
      </c>
      <c r="I3" s="172">
        <f>(H3*0.302)+H3</f>
        <v>129.21047999999999</v>
      </c>
      <c r="J3" s="176" t="s">
        <v>205</v>
      </c>
      <c r="K3" s="185">
        <v>0.29799999999999999</v>
      </c>
      <c r="L3" s="143"/>
    </row>
    <row r="4" spans="1:12" ht="15.5" x14ac:dyDescent="0.35">
      <c r="A4" s="137" t="s">
        <v>102</v>
      </c>
      <c r="B4" s="127">
        <v>59190</v>
      </c>
      <c r="C4" s="127">
        <f t="shared" ref="C4:C42" si="0">(B4*0.302)+B4</f>
        <v>77065.38</v>
      </c>
      <c r="D4" s="127">
        <v>28.46</v>
      </c>
      <c r="E4" s="127">
        <f t="shared" ref="E4:E42" si="1">(D4*0.302)+D4</f>
        <v>37.054920000000003</v>
      </c>
      <c r="F4" s="132">
        <v>58570</v>
      </c>
      <c r="G4" s="133">
        <f>(F4*0.302)+F4</f>
        <v>76258.14</v>
      </c>
      <c r="H4" s="132">
        <v>28.16</v>
      </c>
      <c r="I4" s="172">
        <f>(H4*0.302)+H4</f>
        <v>36.664320000000004</v>
      </c>
      <c r="J4" s="178" t="s">
        <v>215</v>
      </c>
      <c r="K4" s="185">
        <v>0.313</v>
      </c>
    </row>
    <row r="5" spans="1:12" ht="15.5" x14ac:dyDescent="0.35">
      <c r="A5" s="138" t="s">
        <v>166</v>
      </c>
      <c r="B5" s="128">
        <v>106600</v>
      </c>
      <c r="C5" s="127">
        <f t="shared" si="0"/>
        <v>138793.20000000001</v>
      </c>
      <c r="D5" s="128">
        <v>51.25</v>
      </c>
      <c r="E5" s="127">
        <f t="shared" si="1"/>
        <v>66.727499999999992</v>
      </c>
      <c r="F5" s="132">
        <v>95830</v>
      </c>
      <c r="G5" s="133">
        <f>(F5*0.302)+F5</f>
        <v>124770.66</v>
      </c>
      <c r="H5" s="132">
        <v>46.07</v>
      </c>
      <c r="I5" s="172">
        <f>(H5*0.302)+H5</f>
        <v>59.983139999999999</v>
      </c>
      <c r="J5" s="180"/>
      <c r="K5" s="186">
        <v>0.38500000000000001</v>
      </c>
    </row>
    <row r="6" spans="1:12" ht="15.5" x14ac:dyDescent="0.35">
      <c r="A6" s="161" t="s">
        <v>142</v>
      </c>
      <c r="B6" s="157">
        <v>119040</v>
      </c>
      <c r="C6" s="127">
        <f t="shared" si="0"/>
        <v>154990.08000000002</v>
      </c>
      <c r="D6" s="157">
        <v>57.23</v>
      </c>
      <c r="E6" s="127">
        <f t="shared" si="1"/>
        <v>74.513459999999995</v>
      </c>
      <c r="F6" s="132">
        <v>112590</v>
      </c>
      <c r="G6" s="133">
        <f>(F6*0.302)+F6</f>
        <v>146592.18</v>
      </c>
      <c r="H6" s="132">
        <v>54.13</v>
      </c>
      <c r="I6" s="172">
        <f>(H6*0.302)+H6</f>
        <v>70.477260000000001</v>
      </c>
      <c r="J6" s="181"/>
      <c r="K6" s="187"/>
      <c r="L6" s="162" t="s">
        <v>216</v>
      </c>
    </row>
    <row r="7" spans="1:12" ht="15.5" x14ac:dyDescent="0.35">
      <c r="A7" s="165" t="s">
        <v>26</v>
      </c>
      <c r="B7" s="150">
        <v>169120</v>
      </c>
      <c r="C7" s="127">
        <f t="shared" si="0"/>
        <v>220194.24</v>
      </c>
      <c r="D7" s="150">
        <v>81.31</v>
      </c>
      <c r="E7" s="127">
        <f t="shared" si="1"/>
        <v>105.86562000000001</v>
      </c>
      <c r="F7" s="134">
        <v>161180</v>
      </c>
      <c r="G7" s="134">
        <v>209856.36</v>
      </c>
      <c r="H7" s="134">
        <v>77.489999999999995</v>
      </c>
      <c r="I7" s="173">
        <v>100.89197999999999</v>
      </c>
      <c r="J7" s="180"/>
      <c r="K7" s="188"/>
      <c r="L7" s="164" t="s">
        <v>217</v>
      </c>
    </row>
    <row r="8" spans="1:12" ht="15.5" x14ac:dyDescent="0.35">
      <c r="A8" s="138" t="s">
        <v>82</v>
      </c>
      <c r="B8" s="146">
        <v>52610</v>
      </c>
      <c r="C8" s="127">
        <f t="shared" si="0"/>
        <v>68498.22</v>
      </c>
      <c r="D8" s="146">
        <v>25.3</v>
      </c>
      <c r="E8" s="127">
        <f t="shared" si="1"/>
        <v>32.940600000000003</v>
      </c>
      <c r="F8" s="135">
        <v>51030</v>
      </c>
      <c r="G8" s="133">
        <f t="shared" ref="G8:G15" si="2">(F8*0.302)+F8</f>
        <v>66441.06</v>
      </c>
      <c r="H8" s="135">
        <v>24.54</v>
      </c>
      <c r="I8" s="172">
        <f t="shared" ref="I8:I15" si="3">(H8*0.302)+H8</f>
        <v>31.951079999999997</v>
      </c>
      <c r="J8" s="181"/>
      <c r="K8" s="189"/>
      <c r="L8" s="143"/>
    </row>
    <row r="9" spans="1:12" ht="15.5" x14ac:dyDescent="0.35">
      <c r="A9" s="138" t="s">
        <v>64</v>
      </c>
      <c r="B9" s="128">
        <v>63640</v>
      </c>
      <c r="C9" s="127">
        <f t="shared" si="0"/>
        <v>82859.28</v>
      </c>
      <c r="D9" s="128">
        <v>30.6</v>
      </c>
      <c r="E9" s="127">
        <f t="shared" si="1"/>
        <v>39.841200000000001</v>
      </c>
      <c r="F9" s="132">
        <v>60340</v>
      </c>
      <c r="G9" s="133">
        <f t="shared" si="2"/>
        <v>78562.679999999993</v>
      </c>
      <c r="H9" s="132">
        <v>29.01</v>
      </c>
      <c r="I9" s="172">
        <f t="shared" si="3"/>
        <v>37.77102</v>
      </c>
      <c r="J9" s="180"/>
      <c r="K9" s="188"/>
    </row>
    <row r="10" spans="1:12" ht="15.5" x14ac:dyDescent="0.35">
      <c r="A10" s="137" t="s">
        <v>115</v>
      </c>
      <c r="B10" s="144">
        <v>58810</v>
      </c>
      <c r="C10" s="127">
        <f t="shared" si="0"/>
        <v>76570.62</v>
      </c>
      <c r="D10" s="157">
        <v>28.27</v>
      </c>
      <c r="E10" s="127">
        <f t="shared" si="1"/>
        <v>36.807540000000003</v>
      </c>
      <c r="F10" s="132">
        <v>57970</v>
      </c>
      <c r="G10" s="133">
        <f t="shared" si="2"/>
        <v>75476.94</v>
      </c>
      <c r="H10" s="132">
        <v>27.87</v>
      </c>
      <c r="I10" s="172">
        <f t="shared" si="3"/>
        <v>36.286740000000002</v>
      </c>
      <c r="J10" s="177"/>
      <c r="K10" s="190"/>
    </row>
    <row r="11" spans="1:12" ht="15.5" x14ac:dyDescent="0.35">
      <c r="A11" s="138" t="s">
        <v>44</v>
      </c>
      <c r="B11" s="157">
        <v>111020</v>
      </c>
      <c r="C11" s="127">
        <f t="shared" si="0"/>
        <v>144548.04</v>
      </c>
      <c r="D11" s="147">
        <v>53.38</v>
      </c>
      <c r="E11" s="127">
        <f t="shared" si="1"/>
        <v>69.50076</v>
      </c>
      <c r="F11" s="132">
        <v>104070</v>
      </c>
      <c r="G11" s="133">
        <f t="shared" si="2"/>
        <v>135499.14000000001</v>
      </c>
      <c r="H11" s="134">
        <f>G11/2080</f>
        <v>65.143817307692316</v>
      </c>
      <c r="I11" s="172">
        <f t="shared" si="3"/>
        <v>84.817250134615392</v>
      </c>
      <c r="J11" s="175"/>
      <c r="K11" s="191"/>
    </row>
    <row r="12" spans="1:12" ht="15.5" x14ac:dyDescent="0.35">
      <c r="A12" s="145" t="s">
        <v>93</v>
      </c>
      <c r="B12" s="149">
        <v>66990</v>
      </c>
      <c r="C12" s="127">
        <f t="shared" si="0"/>
        <v>87220.98</v>
      </c>
      <c r="D12" s="149">
        <v>32.21</v>
      </c>
      <c r="E12" s="127">
        <f t="shared" si="1"/>
        <v>41.937420000000003</v>
      </c>
      <c r="F12" s="132">
        <v>65140</v>
      </c>
      <c r="G12" s="133">
        <f t="shared" si="2"/>
        <v>84812.28</v>
      </c>
      <c r="H12" s="132">
        <v>31.32</v>
      </c>
      <c r="I12" s="172">
        <f t="shared" si="3"/>
        <v>40.778639999999996</v>
      </c>
      <c r="J12" s="177"/>
      <c r="K12" s="190"/>
    </row>
    <row r="13" spans="1:12" ht="15.5" x14ac:dyDescent="0.35">
      <c r="A13" s="85" t="s">
        <v>41</v>
      </c>
      <c r="B13" s="149">
        <v>73680</v>
      </c>
      <c r="C13" s="127">
        <f t="shared" si="0"/>
        <v>95931.36</v>
      </c>
      <c r="D13" s="149">
        <v>35.42</v>
      </c>
      <c r="E13" s="127">
        <f t="shared" si="1"/>
        <v>46.116840000000003</v>
      </c>
      <c r="F13" s="132">
        <v>74260</v>
      </c>
      <c r="G13" s="133">
        <f t="shared" si="2"/>
        <v>96686.52</v>
      </c>
      <c r="H13" s="132">
        <v>35.700000000000003</v>
      </c>
      <c r="I13" s="172">
        <f t="shared" si="3"/>
        <v>46.481400000000001</v>
      </c>
      <c r="J13" s="174"/>
      <c r="K13" s="192"/>
    </row>
    <row r="14" spans="1:12" ht="15.5" x14ac:dyDescent="0.35">
      <c r="A14" s="81" t="s">
        <v>50</v>
      </c>
      <c r="B14" s="150">
        <v>111110</v>
      </c>
      <c r="C14" s="127">
        <f t="shared" si="0"/>
        <v>144665.22</v>
      </c>
      <c r="D14" s="150">
        <v>53.42</v>
      </c>
      <c r="E14" s="127">
        <f t="shared" si="1"/>
        <v>69.552840000000003</v>
      </c>
      <c r="F14" s="132">
        <v>104690</v>
      </c>
      <c r="G14" s="133">
        <f t="shared" si="2"/>
        <v>136306.38</v>
      </c>
      <c r="H14" s="132">
        <v>50.33</v>
      </c>
      <c r="I14" s="172">
        <f t="shared" si="3"/>
        <v>65.529659999999993</v>
      </c>
      <c r="J14" s="179"/>
      <c r="K14" s="193"/>
    </row>
    <row r="15" spans="1:12" ht="15.5" x14ac:dyDescent="0.35">
      <c r="A15" s="140" t="s">
        <v>53</v>
      </c>
      <c r="B15" s="157">
        <v>68620</v>
      </c>
      <c r="C15" s="127">
        <f t="shared" si="0"/>
        <v>89343.239999999991</v>
      </c>
      <c r="D15" s="157">
        <v>32.99</v>
      </c>
      <c r="E15" s="127">
        <f t="shared" si="1"/>
        <v>42.952980000000004</v>
      </c>
      <c r="F15" s="132">
        <v>66140</v>
      </c>
      <c r="G15" s="133">
        <f t="shared" si="2"/>
        <v>86114.28</v>
      </c>
      <c r="H15" s="132">
        <v>31.8</v>
      </c>
      <c r="I15" s="172">
        <f t="shared" si="3"/>
        <v>41.403599999999997</v>
      </c>
      <c r="J15" s="174"/>
      <c r="K15" s="192"/>
    </row>
    <row r="16" spans="1:12" ht="20.25" customHeight="1" x14ac:dyDescent="0.35">
      <c r="A16" s="148" t="s">
        <v>32</v>
      </c>
      <c r="B16" s="149">
        <v>129330</v>
      </c>
      <c r="C16" s="127">
        <f t="shared" si="0"/>
        <v>168387.66</v>
      </c>
      <c r="D16" s="151">
        <v>62.18</v>
      </c>
      <c r="E16" s="127">
        <f t="shared" si="1"/>
        <v>80.958359999999999</v>
      </c>
      <c r="F16" s="134">
        <v>102950</v>
      </c>
      <c r="G16" s="134">
        <v>134040.9</v>
      </c>
      <c r="H16" s="134">
        <v>49.5</v>
      </c>
      <c r="I16" s="173">
        <v>64.448999999999998</v>
      </c>
      <c r="J16" s="177"/>
      <c r="K16" s="190"/>
    </row>
    <row r="17" spans="1:13" ht="15.5" x14ac:dyDescent="0.35">
      <c r="A17" s="85" t="s">
        <v>175</v>
      </c>
      <c r="B17" s="152">
        <v>245450</v>
      </c>
      <c r="C17" s="127">
        <f t="shared" si="0"/>
        <v>319575.90000000002</v>
      </c>
      <c r="D17" s="158">
        <v>118.01</v>
      </c>
      <c r="E17" s="127">
        <f t="shared" si="1"/>
        <v>153.64902000000001</v>
      </c>
      <c r="F17" s="135">
        <v>236350</v>
      </c>
      <c r="G17" s="133">
        <f t="shared" ref="G17:G28" si="4">(F17*0.302)+F17</f>
        <v>307727.7</v>
      </c>
      <c r="H17" s="135">
        <v>113.63</v>
      </c>
      <c r="I17" s="172">
        <f t="shared" ref="I17:I28" si="5">(H17*0.302)+H17</f>
        <v>147.94626</v>
      </c>
      <c r="J17" s="174"/>
      <c r="K17" s="192"/>
    </row>
    <row r="18" spans="1:13" ht="18" customHeight="1" x14ac:dyDescent="0.35">
      <c r="A18" s="81" t="s">
        <v>111</v>
      </c>
      <c r="B18" s="153">
        <v>69790</v>
      </c>
      <c r="C18" s="127">
        <f t="shared" si="0"/>
        <v>90866.58</v>
      </c>
      <c r="D18" s="144">
        <v>33.549999999999997</v>
      </c>
      <c r="E18" s="127">
        <f t="shared" si="1"/>
        <v>43.682099999999998</v>
      </c>
      <c r="F18" s="132">
        <v>63000</v>
      </c>
      <c r="G18" s="133">
        <f t="shared" si="4"/>
        <v>82026</v>
      </c>
      <c r="H18" s="132">
        <v>30.29</v>
      </c>
      <c r="I18" s="172">
        <f t="shared" si="5"/>
        <v>39.437579999999997</v>
      </c>
      <c r="J18" s="179"/>
      <c r="K18" s="193"/>
    </row>
    <row r="19" spans="1:13" ht="15.5" x14ac:dyDescent="0.35">
      <c r="A19" s="137" t="s">
        <v>74</v>
      </c>
      <c r="B19" s="158">
        <v>67430</v>
      </c>
      <c r="C19" s="127">
        <f t="shared" si="0"/>
        <v>87793.86</v>
      </c>
      <c r="D19" s="158">
        <v>32.42</v>
      </c>
      <c r="E19" s="127">
        <f t="shared" si="1"/>
        <v>42.210840000000005</v>
      </c>
      <c r="F19" s="132">
        <v>68090</v>
      </c>
      <c r="G19" s="133">
        <f t="shared" si="4"/>
        <v>88653.18</v>
      </c>
      <c r="H19" s="132">
        <v>32.74</v>
      </c>
      <c r="I19" s="172">
        <f t="shared" si="5"/>
        <v>42.627480000000006</v>
      </c>
      <c r="J19" s="175"/>
      <c r="K19" s="191"/>
    </row>
    <row r="20" spans="1:13" ht="15.5" x14ac:dyDescent="0.35">
      <c r="A20" s="145" t="s">
        <v>127</v>
      </c>
      <c r="B20" s="150">
        <v>76060</v>
      </c>
      <c r="C20" s="127">
        <f t="shared" si="0"/>
        <v>99030.12</v>
      </c>
      <c r="D20" s="149">
        <v>36.57</v>
      </c>
      <c r="E20" s="127">
        <f t="shared" si="1"/>
        <v>47.614139999999999</v>
      </c>
      <c r="F20" s="132">
        <v>72910</v>
      </c>
      <c r="G20" s="133">
        <f t="shared" si="4"/>
        <v>94928.82</v>
      </c>
      <c r="H20" s="132">
        <v>35.049999999999997</v>
      </c>
      <c r="I20" s="172">
        <f t="shared" si="5"/>
        <v>45.635099999999994</v>
      </c>
      <c r="J20" s="179"/>
      <c r="K20" s="193"/>
    </row>
    <row r="21" spans="1:13" ht="15.5" x14ac:dyDescent="0.35">
      <c r="A21" s="137" t="s">
        <v>90</v>
      </c>
      <c r="B21" s="157">
        <v>77200</v>
      </c>
      <c r="C21" s="127">
        <f t="shared" si="0"/>
        <v>100514.4</v>
      </c>
      <c r="D21" s="149">
        <v>37.119999999999997</v>
      </c>
      <c r="E21" s="127">
        <f t="shared" si="1"/>
        <v>48.330239999999996</v>
      </c>
      <c r="F21" s="132">
        <v>74720</v>
      </c>
      <c r="G21" s="133">
        <f t="shared" si="4"/>
        <v>97285.440000000002</v>
      </c>
      <c r="H21" s="132">
        <v>35.92</v>
      </c>
      <c r="I21" s="172">
        <f t="shared" si="5"/>
        <v>46.76784</v>
      </c>
      <c r="J21" s="174"/>
      <c r="K21" s="192"/>
    </row>
    <row r="22" spans="1:13" ht="15.5" x14ac:dyDescent="0.35">
      <c r="A22" s="138" t="s">
        <v>182</v>
      </c>
      <c r="B22" s="154">
        <v>60790</v>
      </c>
      <c r="C22" s="127">
        <f t="shared" si="0"/>
        <v>79148.58</v>
      </c>
      <c r="D22" s="150">
        <v>29.23</v>
      </c>
      <c r="E22" s="127">
        <f t="shared" si="1"/>
        <v>38.057459999999999</v>
      </c>
      <c r="F22" s="135">
        <v>62340</v>
      </c>
      <c r="G22" s="133">
        <f t="shared" si="4"/>
        <v>81166.679999999993</v>
      </c>
      <c r="H22" s="135">
        <v>29.97</v>
      </c>
      <c r="I22" s="172">
        <f t="shared" si="5"/>
        <v>39.020939999999996</v>
      </c>
      <c r="J22" s="179"/>
      <c r="K22" s="193"/>
    </row>
    <row r="23" spans="1:13" ht="15.5" x14ac:dyDescent="0.35">
      <c r="A23" s="85" t="s">
        <v>97</v>
      </c>
      <c r="B23" s="149">
        <v>146320</v>
      </c>
      <c r="C23" s="127">
        <f t="shared" si="0"/>
        <v>190508.64</v>
      </c>
      <c r="D23" s="157">
        <v>70.349999999999994</v>
      </c>
      <c r="E23" s="127">
        <f t="shared" si="1"/>
        <v>91.595699999999994</v>
      </c>
      <c r="F23" s="135">
        <v>136550</v>
      </c>
      <c r="G23" s="133">
        <f t="shared" si="4"/>
        <v>177788.1</v>
      </c>
      <c r="H23" s="135">
        <v>65.650000000000006</v>
      </c>
      <c r="I23" s="172">
        <f t="shared" si="5"/>
        <v>85.476300000000009</v>
      </c>
      <c r="J23" s="174"/>
      <c r="K23" s="192"/>
    </row>
    <row r="24" spans="1:13" ht="15.5" x14ac:dyDescent="0.35">
      <c r="A24" s="85" t="s">
        <v>61</v>
      </c>
      <c r="B24" s="150">
        <v>134440</v>
      </c>
      <c r="C24" s="127">
        <f t="shared" si="0"/>
        <v>175040.88</v>
      </c>
      <c r="D24" s="150">
        <v>64.64</v>
      </c>
      <c r="E24" s="127">
        <f t="shared" si="1"/>
        <v>84.161280000000005</v>
      </c>
      <c r="F24" s="132">
        <v>117960</v>
      </c>
      <c r="G24" s="133">
        <f t="shared" si="4"/>
        <v>153583.91999999998</v>
      </c>
      <c r="H24" s="132">
        <v>56.71</v>
      </c>
      <c r="I24" s="172">
        <f t="shared" si="5"/>
        <v>73.836420000000004</v>
      </c>
      <c r="J24" s="177"/>
      <c r="K24" s="190"/>
    </row>
    <row r="25" spans="1:13" ht="15.5" x14ac:dyDescent="0.35">
      <c r="A25" s="138" t="s">
        <v>190</v>
      </c>
      <c r="B25" s="157">
        <v>43380</v>
      </c>
      <c r="C25" s="127">
        <f t="shared" si="0"/>
        <v>56480.76</v>
      </c>
      <c r="D25" s="157">
        <v>20.85</v>
      </c>
      <c r="E25" s="127">
        <f t="shared" si="1"/>
        <v>27.146700000000003</v>
      </c>
      <c r="F25" s="132">
        <v>44640</v>
      </c>
      <c r="G25" s="133">
        <f t="shared" si="4"/>
        <v>58121.279999999999</v>
      </c>
      <c r="H25" s="132">
        <v>21.46</v>
      </c>
      <c r="I25" s="172">
        <f t="shared" si="5"/>
        <v>27.940920000000002</v>
      </c>
      <c r="J25" s="174"/>
      <c r="K25" s="192"/>
    </row>
    <row r="26" spans="1:13" ht="15.5" x14ac:dyDescent="0.35">
      <c r="A26" s="85" t="s">
        <v>84</v>
      </c>
      <c r="B26" s="150">
        <v>63870</v>
      </c>
      <c r="C26" s="127">
        <f t="shared" si="0"/>
        <v>83158.739999999991</v>
      </c>
      <c r="D26" s="150">
        <v>30.71</v>
      </c>
      <c r="E26" s="127">
        <f t="shared" si="1"/>
        <v>39.98442</v>
      </c>
      <c r="F26" s="135">
        <v>60060</v>
      </c>
      <c r="G26" s="133">
        <f t="shared" si="4"/>
        <v>78198.12</v>
      </c>
      <c r="H26" s="135">
        <v>28.88</v>
      </c>
      <c r="I26" s="172">
        <f t="shared" si="5"/>
        <v>37.601759999999999</v>
      </c>
      <c r="J26" s="177"/>
      <c r="K26" s="190"/>
    </row>
    <row r="27" spans="1:13" ht="15.5" x14ac:dyDescent="0.35">
      <c r="A27" s="137" t="s">
        <v>139</v>
      </c>
      <c r="B27" s="157">
        <v>60080</v>
      </c>
      <c r="C27" s="127">
        <f t="shared" si="0"/>
        <v>78224.160000000003</v>
      </c>
      <c r="D27" s="157">
        <v>28.89</v>
      </c>
      <c r="E27" s="127">
        <f t="shared" si="1"/>
        <v>37.614779999999996</v>
      </c>
      <c r="F27" s="132">
        <v>59190</v>
      </c>
      <c r="G27" s="133">
        <f t="shared" si="4"/>
        <v>77065.38</v>
      </c>
      <c r="H27" s="132">
        <v>28.46</v>
      </c>
      <c r="I27" s="172">
        <f t="shared" si="5"/>
        <v>37.054920000000003</v>
      </c>
      <c r="J27" s="175"/>
      <c r="K27" s="191"/>
    </row>
    <row r="28" spans="1:13" ht="15.5" x14ac:dyDescent="0.35">
      <c r="A28" s="81" t="s">
        <v>162</v>
      </c>
      <c r="B28" s="150">
        <v>54220</v>
      </c>
      <c r="C28" s="127">
        <f t="shared" si="0"/>
        <v>70594.44</v>
      </c>
      <c r="D28" s="150">
        <v>26.07</v>
      </c>
      <c r="E28" s="127">
        <f t="shared" si="1"/>
        <v>33.94314</v>
      </c>
      <c r="F28" s="132">
        <v>48790</v>
      </c>
      <c r="G28" s="133">
        <f t="shared" si="4"/>
        <v>63524.58</v>
      </c>
      <c r="H28" s="132">
        <v>23.46</v>
      </c>
      <c r="I28" s="172">
        <f t="shared" si="5"/>
        <v>30.544920000000001</v>
      </c>
      <c r="J28" s="177"/>
      <c r="K28" s="190"/>
      <c r="L28" s="164" t="s">
        <v>218</v>
      </c>
    </row>
    <row r="29" spans="1:13" ht="15.5" x14ac:dyDescent="0.35">
      <c r="A29" s="139" t="s">
        <v>19</v>
      </c>
      <c r="B29" s="157">
        <v>134790</v>
      </c>
      <c r="C29" s="127">
        <f t="shared" si="0"/>
        <v>175496.58000000002</v>
      </c>
      <c r="D29" s="157">
        <v>64.81</v>
      </c>
      <c r="E29" s="127">
        <f t="shared" si="1"/>
        <v>84.382620000000003</v>
      </c>
      <c r="F29" s="134">
        <v>137480</v>
      </c>
      <c r="G29" s="134">
        <v>178998.96</v>
      </c>
      <c r="H29" s="134">
        <v>66.099999999999994</v>
      </c>
      <c r="I29" s="173">
        <v>86.06219999999999</v>
      </c>
      <c r="J29" s="174"/>
      <c r="K29" s="192"/>
    </row>
    <row r="30" spans="1:13" ht="15.5" x14ac:dyDescent="0.35">
      <c r="A30" s="81" t="s">
        <v>118</v>
      </c>
      <c r="B30" s="150">
        <v>64920</v>
      </c>
      <c r="C30" s="127">
        <f t="shared" si="0"/>
        <v>84525.84</v>
      </c>
      <c r="D30" s="149">
        <v>31.21</v>
      </c>
      <c r="E30" s="127">
        <f t="shared" si="1"/>
        <v>40.635420000000003</v>
      </c>
      <c r="F30" s="134">
        <v>64520</v>
      </c>
      <c r="G30" s="133">
        <f>(F30*0.302)+F30</f>
        <v>84005.040000000008</v>
      </c>
      <c r="H30" s="134">
        <v>31.02</v>
      </c>
      <c r="I30" s="172">
        <f>(H30*0.302)+H30</f>
        <v>40.388039999999997</v>
      </c>
      <c r="J30" s="182"/>
      <c r="K30" s="194"/>
      <c r="L30" s="143">
        <v>44682</v>
      </c>
      <c r="M30" t="s">
        <v>219</v>
      </c>
    </row>
    <row r="31" spans="1:13" ht="15.5" x14ac:dyDescent="0.35">
      <c r="A31" s="137" t="s">
        <v>150</v>
      </c>
      <c r="B31" s="151">
        <v>104920</v>
      </c>
      <c r="C31" s="127">
        <f t="shared" si="0"/>
        <v>136605.84</v>
      </c>
      <c r="D31" s="150">
        <v>50.44</v>
      </c>
      <c r="E31" s="127">
        <f t="shared" si="1"/>
        <v>65.672879999999992</v>
      </c>
      <c r="F31" s="132">
        <v>100750</v>
      </c>
      <c r="G31" s="133">
        <f>(F31*0.302)+F31</f>
        <v>131176.5</v>
      </c>
      <c r="H31" s="132">
        <v>48.44</v>
      </c>
      <c r="I31" s="172">
        <f>(H31*0.302)+H31</f>
        <v>63.068879999999993</v>
      </c>
      <c r="J31" s="174"/>
      <c r="K31" s="192"/>
    </row>
    <row r="32" spans="1:13" ht="15.5" x14ac:dyDescent="0.35">
      <c r="A32" s="138" t="s">
        <v>145</v>
      </c>
      <c r="B32" s="157">
        <v>256930</v>
      </c>
      <c r="C32" s="127">
        <f t="shared" si="0"/>
        <v>334522.86</v>
      </c>
      <c r="D32" s="157">
        <v>123.53</v>
      </c>
      <c r="E32" s="127">
        <f t="shared" si="1"/>
        <v>160.83606</v>
      </c>
      <c r="F32" s="132">
        <v>239200</v>
      </c>
      <c r="G32" s="133">
        <f>(F32*0.302)+F32</f>
        <v>311438.40000000002</v>
      </c>
      <c r="H32" s="132">
        <v>115</v>
      </c>
      <c r="I32" s="172">
        <f>(H32*0.302)+H32</f>
        <v>149.72999999999999</v>
      </c>
      <c r="J32" s="177"/>
      <c r="K32" s="190"/>
    </row>
    <row r="33" spans="1:13" ht="15.5" x14ac:dyDescent="0.35">
      <c r="A33" s="148" t="s">
        <v>22</v>
      </c>
      <c r="B33" s="150">
        <v>159420</v>
      </c>
      <c r="C33" s="127">
        <f t="shared" si="0"/>
        <v>207564.84</v>
      </c>
      <c r="D33" s="150">
        <v>76.650000000000006</v>
      </c>
      <c r="E33" s="127">
        <f t="shared" si="1"/>
        <v>99.798300000000012</v>
      </c>
      <c r="F33" s="134">
        <v>138520</v>
      </c>
      <c r="G33" s="134">
        <v>180353.04</v>
      </c>
      <c r="H33" s="134">
        <v>66.599999999999994</v>
      </c>
      <c r="I33" s="173">
        <v>86.713200000000001</v>
      </c>
      <c r="J33" s="174"/>
      <c r="K33" s="192"/>
    </row>
    <row r="34" spans="1:13" ht="15.5" x14ac:dyDescent="0.35">
      <c r="A34" s="137" t="s">
        <v>77</v>
      </c>
      <c r="B34" s="151">
        <v>77720</v>
      </c>
      <c r="C34" s="127">
        <f t="shared" si="0"/>
        <v>101191.44</v>
      </c>
      <c r="D34" s="151">
        <v>37.369999999999997</v>
      </c>
      <c r="E34" s="127">
        <f t="shared" si="1"/>
        <v>48.655739999999994</v>
      </c>
      <c r="F34" s="132">
        <v>69780</v>
      </c>
      <c r="G34" s="133">
        <f t="shared" ref="G34:G39" si="6">(F34*0.302)+F34</f>
        <v>90853.56</v>
      </c>
      <c r="H34" s="132">
        <v>33.549999999999997</v>
      </c>
      <c r="I34" s="172">
        <f t="shared" ref="I34:I39" si="7">(H34*0.302)+H34</f>
        <v>43.682099999999998</v>
      </c>
      <c r="J34" s="179"/>
      <c r="K34" s="193"/>
    </row>
    <row r="35" spans="1:13" ht="15.5" x14ac:dyDescent="0.35">
      <c r="A35" s="137" t="s">
        <v>159</v>
      </c>
      <c r="B35" s="158">
        <v>80010</v>
      </c>
      <c r="C35" s="127">
        <f t="shared" si="0"/>
        <v>104173.02</v>
      </c>
      <c r="D35" s="158">
        <v>38.47</v>
      </c>
      <c r="E35" s="127">
        <f t="shared" si="1"/>
        <v>50.087939999999996</v>
      </c>
      <c r="F35" s="132">
        <v>93600</v>
      </c>
      <c r="G35" s="133">
        <f t="shared" si="6"/>
        <v>121867.2</v>
      </c>
      <c r="H35" s="132">
        <v>45</v>
      </c>
      <c r="I35" s="172">
        <f t="shared" si="7"/>
        <v>58.59</v>
      </c>
      <c r="J35" s="174"/>
      <c r="K35" s="192"/>
      <c r="L35" s="143">
        <v>43952</v>
      </c>
      <c r="M35" t="s">
        <v>219</v>
      </c>
    </row>
    <row r="36" spans="1:13" ht="15.5" x14ac:dyDescent="0.35">
      <c r="A36" s="168" t="s">
        <v>58</v>
      </c>
      <c r="B36" s="150">
        <v>146320</v>
      </c>
      <c r="C36" s="127">
        <f t="shared" si="0"/>
        <v>190508.64</v>
      </c>
      <c r="D36" s="150">
        <v>70.349999999999994</v>
      </c>
      <c r="E36" s="127">
        <f t="shared" si="1"/>
        <v>91.595699999999994</v>
      </c>
      <c r="F36" s="132">
        <v>136550</v>
      </c>
      <c r="G36" s="133">
        <f t="shared" si="6"/>
        <v>177788.1</v>
      </c>
      <c r="H36" s="132">
        <v>65.650000000000006</v>
      </c>
      <c r="I36" s="172">
        <f t="shared" si="7"/>
        <v>85.476300000000009</v>
      </c>
      <c r="J36" s="182"/>
      <c r="K36" s="194"/>
      <c r="L36" s="163" t="s">
        <v>220</v>
      </c>
    </row>
    <row r="37" spans="1:13" ht="15.5" x14ac:dyDescent="0.35">
      <c r="A37" s="85" t="s">
        <v>38</v>
      </c>
      <c r="B37" s="166">
        <v>43410</v>
      </c>
      <c r="C37" s="127">
        <f t="shared" si="0"/>
        <v>56519.82</v>
      </c>
      <c r="D37" s="167">
        <v>20.87</v>
      </c>
      <c r="E37" s="127">
        <f t="shared" si="1"/>
        <v>27.172740000000001</v>
      </c>
      <c r="F37" s="132">
        <v>46290</v>
      </c>
      <c r="G37" s="133">
        <f t="shared" si="6"/>
        <v>60269.58</v>
      </c>
      <c r="H37" s="132">
        <v>22.26</v>
      </c>
      <c r="I37" s="172">
        <f t="shared" si="7"/>
        <v>28.982520000000001</v>
      </c>
      <c r="J37" s="174"/>
      <c r="K37" s="192"/>
      <c r="L37" s="143">
        <v>44682</v>
      </c>
      <c r="M37" t="s">
        <v>219</v>
      </c>
    </row>
    <row r="38" spans="1:13" ht="15.5" x14ac:dyDescent="0.35">
      <c r="A38" s="138" t="s">
        <v>87</v>
      </c>
      <c r="B38" s="157">
        <v>83400</v>
      </c>
      <c r="C38" s="127">
        <f t="shared" si="0"/>
        <v>108586.8</v>
      </c>
      <c r="D38" s="158">
        <v>40.1</v>
      </c>
      <c r="E38" s="127">
        <f t="shared" si="1"/>
        <v>52.2102</v>
      </c>
      <c r="F38" s="134">
        <v>78240</v>
      </c>
      <c r="G38" s="133">
        <f t="shared" si="6"/>
        <v>101868.48</v>
      </c>
      <c r="H38" s="134">
        <v>37.61</v>
      </c>
      <c r="I38" s="172">
        <f t="shared" si="7"/>
        <v>48.968220000000002</v>
      </c>
      <c r="J38" s="177"/>
      <c r="K38" s="190"/>
    </row>
    <row r="39" spans="1:13" ht="15.5" x14ac:dyDescent="0.35">
      <c r="A39" s="81" t="s">
        <v>79</v>
      </c>
      <c r="B39" s="150">
        <v>44240</v>
      </c>
      <c r="C39" s="127">
        <f t="shared" si="0"/>
        <v>57600.479999999996</v>
      </c>
      <c r="D39" s="144">
        <v>21.27</v>
      </c>
      <c r="E39" s="127">
        <f t="shared" si="1"/>
        <v>27.693539999999999</v>
      </c>
      <c r="F39" s="134">
        <v>45120</v>
      </c>
      <c r="G39" s="133">
        <f t="shared" si="6"/>
        <v>58746.239999999998</v>
      </c>
      <c r="H39" s="134">
        <v>21.69</v>
      </c>
      <c r="I39" s="172">
        <f t="shared" si="7"/>
        <v>28.240380000000002</v>
      </c>
      <c r="J39" s="174"/>
      <c r="K39" s="192"/>
    </row>
    <row r="40" spans="1:13" ht="15.5" x14ac:dyDescent="0.35">
      <c r="A40" s="139" t="s">
        <v>35</v>
      </c>
      <c r="B40" s="157">
        <v>62370</v>
      </c>
      <c r="C40" s="127">
        <f t="shared" si="0"/>
        <v>81205.739999999991</v>
      </c>
      <c r="D40" s="158">
        <v>29.99</v>
      </c>
      <c r="E40" s="127">
        <f t="shared" si="1"/>
        <v>39.046979999999998</v>
      </c>
      <c r="F40" s="134">
        <v>58040</v>
      </c>
      <c r="G40" s="134">
        <v>75568.08</v>
      </c>
      <c r="H40" s="134">
        <v>27.9</v>
      </c>
      <c r="I40" s="173">
        <v>36.325800000000001</v>
      </c>
      <c r="J40" s="180"/>
      <c r="K40" s="188"/>
    </row>
    <row r="41" spans="1:13" ht="15.5" x14ac:dyDescent="0.35">
      <c r="A41" s="155" t="s">
        <v>100</v>
      </c>
      <c r="B41" s="149">
        <v>68800</v>
      </c>
      <c r="C41" s="127">
        <f t="shared" si="0"/>
        <v>89577.600000000006</v>
      </c>
      <c r="D41" s="152">
        <v>33.08</v>
      </c>
      <c r="E41" s="127">
        <f t="shared" si="1"/>
        <v>43.070160000000001</v>
      </c>
      <c r="F41" s="132">
        <v>69480</v>
      </c>
      <c r="G41" s="133">
        <f>(F41*0.302)+F41</f>
        <v>90462.959999999992</v>
      </c>
      <c r="H41" s="132">
        <v>33.4</v>
      </c>
      <c r="I41" s="172">
        <f>(H41*0.302)+H41</f>
        <v>43.486799999999995</v>
      </c>
      <c r="J41" s="177"/>
      <c r="K41" s="190"/>
    </row>
    <row r="42" spans="1:13" ht="15.5" x14ac:dyDescent="0.35">
      <c r="A42" s="156" t="s">
        <v>187</v>
      </c>
      <c r="B42" s="159">
        <v>60080</v>
      </c>
      <c r="C42" s="169">
        <f t="shared" si="0"/>
        <v>78224.160000000003</v>
      </c>
      <c r="D42" s="160">
        <v>28.89</v>
      </c>
      <c r="E42" s="169">
        <f t="shared" si="1"/>
        <v>37.614779999999996</v>
      </c>
      <c r="F42" s="141">
        <v>59190</v>
      </c>
      <c r="G42" s="142">
        <f>(F42*0.302)+F42</f>
        <v>77065.38</v>
      </c>
      <c r="H42" s="141">
        <v>28.46</v>
      </c>
      <c r="I42" s="197">
        <f>(H42*0.302)+H42</f>
        <v>37.054920000000003</v>
      </c>
      <c r="J42" s="195"/>
      <c r="K42" s="196"/>
      <c r="L42" t="s">
        <v>221</v>
      </c>
    </row>
  </sheetData>
  <sortState xmlns:xlrd2="http://schemas.microsoft.com/office/spreadsheetml/2017/richdata2" ref="A3:XFC1048552">
    <sortCondition ref="A3:A104855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4ED64-4C8C-4365-9BCA-8469428C7286}">
  <dimension ref="B3:K85"/>
  <sheetViews>
    <sheetView topLeftCell="A2" workbookViewId="0">
      <selection activeCell="F27" sqref="F27"/>
    </sheetView>
  </sheetViews>
  <sheetFormatPr defaultColWidth="8.81640625" defaultRowHeight="14.5" x14ac:dyDescent="0.35"/>
  <cols>
    <col min="2" max="2" width="47.453125" customWidth="1"/>
    <col min="3" max="3" width="19.36328125" customWidth="1"/>
    <col min="4" max="4" width="20.453125" customWidth="1"/>
    <col min="5" max="5" width="48.81640625" customWidth="1"/>
    <col min="6" max="6" width="46.453125" customWidth="1"/>
    <col min="7" max="7" width="33.453125" customWidth="1"/>
    <col min="8" max="8" width="33.81640625" customWidth="1"/>
    <col min="9" max="9" width="27" customWidth="1"/>
    <col min="10" max="10" width="46.6328125" customWidth="1"/>
    <col min="11" max="11" width="47.453125" customWidth="1"/>
  </cols>
  <sheetData>
    <row r="3" spans="2:11" ht="17.5" x14ac:dyDescent="0.35">
      <c r="B3" s="223" t="s">
        <v>222</v>
      </c>
      <c r="C3" s="224"/>
      <c r="D3" s="224"/>
      <c r="E3" s="224"/>
      <c r="F3" s="224"/>
      <c r="G3" s="224"/>
      <c r="H3" s="224"/>
      <c r="I3" s="224"/>
      <c r="J3" s="224"/>
      <c r="K3" s="225"/>
    </row>
    <row r="4" spans="2:11" ht="18" x14ac:dyDescent="0.35">
      <c r="B4" s="14" t="s">
        <v>6</v>
      </c>
      <c r="C4" s="15" t="s">
        <v>223</v>
      </c>
      <c r="D4" s="15" t="s">
        <v>224</v>
      </c>
      <c r="E4" s="15" t="s">
        <v>225</v>
      </c>
      <c r="F4" s="15" t="s">
        <v>226</v>
      </c>
      <c r="G4" s="15" t="s">
        <v>227</v>
      </c>
      <c r="H4" s="15" t="s">
        <v>228</v>
      </c>
      <c r="I4" s="15" t="s">
        <v>229</v>
      </c>
      <c r="J4" s="15" t="s">
        <v>230</v>
      </c>
      <c r="K4" s="16" t="s">
        <v>231</v>
      </c>
    </row>
    <row r="5" spans="2:11" ht="15.5" x14ac:dyDescent="0.35">
      <c r="B5" s="1" t="s">
        <v>18</v>
      </c>
      <c r="C5" s="17" t="s">
        <v>232</v>
      </c>
      <c r="D5" s="17" t="s">
        <v>233</v>
      </c>
      <c r="E5" s="13" t="s">
        <v>19</v>
      </c>
      <c r="F5" s="13" t="s">
        <v>20</v>
      </c>
      <c r="G5" s="2">
        <v>137480</v>
      </c>
      <c r="H5" s="2">
        <v>66.099999999999994</v>
      </c>
      <c r="I5" s="18">
        <v>0.30199999999999999</v>
      </c>
      <c r="J5" s="2">
        <v>178998.96</v>
      </c>
      <c r="K5" s="3">
        <v>86.06219999999999</v>
      </c>
    </row>
    <row r="6" spans="2:11" ht="15.5" x14ac:dyDescent="0.35">
      <c r="B6" s="1" t="s">
        <v>21</v>
      </c>
      <c r="C6" s="17" t="s">
        <v>234</v>
      </c>
      <c r="D6" s="17" t="s">
        <v>235</v>
      </c>
      <c r="E6" s="13" t="s">
        <v>22</v>
      </c>
      <c r="F6" s="13" t="s">
        <v>21</v>
      </c>
      <c r="G6" s="2">
        <v>138520</v>
      </c>
      <c r="H6" s="2">
        <v>66.599999999999994</v>
      </c>
      <c r="I6" s="18">
        <v>0.30199999999999999</v>
      </c>
      <c r="J6" s="2">
        <v>180353.04</v>
      </c>
      <c r="K6" s="3">
        <v>86.713200000000001</v>
      </c>
    </row>
    <row r="7" spans="2:11" ht="15.5" x14ac:dyDescent="0.35">
      <c r="B7" s="1" t="s">
        <v>23</v>
      </c>
      <c r="C7" s="17" t="s">
        <v>234</v>
      </c>
      <c r="D7" s="17" t="s">
        <v>236</v>
      </c>
      <c r="E7" s="13" t="s">
        <v>24</v>
      </c>
      <c r="F7" s="13" t="s">
        <v>23</v>
      </c>
      <c r="G7" s="2">
        <v>136550</v>
      </c>
      <c r="H7" s="2">
        <v>65.650000000000006</v>
      </c>
      <c r="I7" s="18">
        <v>0.30199999999999999</v>
      </c>
      <c r="J7" s="2">
        <v>177788.1</v>
      </c>
      <c r="K7" s="3">
        <v>85.476300000000009</v>
      </c>
    </row>
    <row r="8" spans="2:11" ht="31" x14ac:dyDescent="0.35">
      <c r="B8" s="1" t="s">
        <v>25</v>
      </c>
      <c r="C8" s="17" t="s">
        <v>234</v>
      </c>
      <c r="D8" s="17" t="s">
        <v>237</v>
      </c>
      <c r="E8" s="13" t="s">
        <v>26</v>
      </c>
      <c r="F8" s="19" t="s">
        <v>27</v>
      </c>
      <c r="G8" s="2">
        <v>161180</v>
      </c>
      <c r="H8" s="2">
        <v>77.489999999999995</v>
      </c>
      <c r="I8" s="18">
        <v>0.30199999999999999</v>
      </c>
      <c r="J8" s="2">
        <v>209856.36</v>
      </c>
      <c r="K8" s="3">
        <v>100.89197999999999</v>
      </c>
    </row>
    <row r="9" spans="2:11" ht="15.5" x14ac:dyDescent="0.35">
      <c r="B9" s="1" t="s">
        <v>28</v>
      </c>
      <c r="C9" s="17" t="s">
        <v>232</v>
      </c>
      <c r="D9" s="17" t="s">
        <v>237</v>
      </c>
      <c r="E9" s="13" t="s">
        <v>29</v>
      </c>
      <c r="F9" s="13" t="s">
        <v>30</v>
      </c>
      <c r="G9" s="2">
        <v>161180</v>
      </c>
      <c r="H9" s="2">
        <v>77.489999999999995</v>
      </c>
      <c r="I9" s="18">
        <v>0.30199999999999999</v>
      </c>
      <c r="J9" s="2">
        <v>209856.36</v>
      </c>
      <c r="K9" s="3">
        <v>100.89197999999999</v>
      </c>
    </row>
    <row r="10" spans="2:11" ht="15.5" x14ac:dyDescent="0.35">
      <c r="B10" s="1" t="s">
        <v>31</v>
      </c>
      <c r="C10" s="17" t="s">
        <v>238</v>
      </c>
      <c r="D10" s="17" t="s">
        <v>239</v>
      </c>
      <c r="E10" s="13" t="s">
        <v>32</v>
      </c>
      <c r="F10" s="13" t="s">
        <v>33</v>
      </c>
      <c r="G10" s="2">
        <v>102950</v>
      </c>
      <c r="H10" s="2">
        <v>49.5</v>
      </c>
      <c r="I10" s="18">
        <v>0.30199999999999999</v>
      </c>
      <c r="J10" s="2">
        <v>134040.9</v>
      </c>
      <c r="K10" s="3">
        <v>64.448999999999998</v>
      </c>
    </row>
    <row r="11" spans="2:11" ht="15.5" x14ac:dyDescent="0.35">
      <c r="B11" s="20" t="s">
        <v>34</v>
      </c>
      <c r="C11" s="21" t="s">
        <v>234</v>
      </c>
      <c r="D11" s="21" t="s">
        <v>240</v>
      </c>
      <c r="E11" s="22" t="s">
        <v>35</v>
      </c>
      <c r="F11" s="22" t="s">
        <v>34</v>
      </c>
      <c r="G11" s="23">
        <v>58040</v>
      </c>
      <c r="H11" s="23">
        <v>27.9</v>
      </c>
      <c r="I11" s="24">
        <v>0.30199999999999999</v>
      </c>
      <c r="J11" s="23">
        <v>75568.08</v>
      </c>
      <c r="K11" s="25">
        <v>36.325800000000001</v>
      </c>
    </row>
    <row r="14" spans="2:11" ht="17.5" x14ac:dyDescent="0.35">
      <c r="B14" s="223" t="s">
        <v>241</v>
      </c>
      <c r="C14" s="224"/>
      <c r="D14" s="224"/>
      <c r="E14" s="224"/>
      <c r="F14" s="224"/>
      <c r="G14" s="224"/>
      <c r="H14" s="224"/>
      <c r="I14" s="224"/>
      <c r="J14" s="224"/>
      <c r="K14" s="225"/>
    </row>
    <row r="15" spans="2:11" ht="18" x14ac:dyDescent="0.35">
      <c r="B15" s="14" t="s">
        <v>6</v>
      </c>
      <c r="C15" s="15" t="s">
        <v>223</v>
      </c>
      <c r="D15" s="15" t="s">
        <v>224</v>
      </c>
      <c r="E15" s="15" t="s">
        <v>225</v>
      </c>
      <c r="F15" s="15" t="s">
        <v>226</v>
      </c>
      <c r="G15" s="15" t="s">
        <v>227</v>
      </c>
      <c r="H15" s="15" t="s">
        <v>228</v>
      </c>
      <c r="I15" s="15" t="s">
        <v>229</v>
      </c>
      <c r="J15" s="15" t="s">
        <v>230</v>
      </c>
      <c r="K15" s="16" t="s">
        <v>231</v>
      </c>
    </row>
    <row r="16" spans="2:11" ht="31" x14ac:dyDescent="0.35">
      <c r="B16" s="44" t="s">
        <v>37</v>
      </c>
      <c r="C16" s="45" t="s">
        <v>242</v>
      </c>
      <c r="D16" s="17" t="s">
        <v>243</v>
      </c>
      <c r="E16" s="47" t="s">
        <v>38</v>
      </c>
      <c r="F16" s="47" t="s">
        <v>39</v>
      </c>
      <c r="G16" s="54">
        <v>46290</v>
      </c>
      <c r="H16" s="54">
        <v>22.26</v>
      </c>
      <c r="I16" s="18">
        <v>0.30199999999999999</v>
      </c>
      <c r="J16" s="55">
        <f t="shared" ref="J16:J25" si="0">(G16*0.302)+G16</f>
        <v>60269.58</v>
      </c>
      <c r="K16" s="56">
        <f t="shared" ref="K16:K25" si="1">(H16*0.302)+H16</f>
        <v>28.982520000000001</v>
      </c>
    </row>
    <row r="17" spans="2:11" ht="31" x14ac:dyDescent="0.35">
      <c r="B17" s="44" t="s">
        <v>40</v>
      </c>
      <c r="C17" s="26" t="s">
        <v>244</v>
      </c>
      <c r="D17" s="27" t="s">
        <v>245</v>
      </c>
      <c r="E17" s="47" t="s">
        <v>41</v>
      </c>
      <c r="F17" s="47" t="s">
        <v>42</v>
      </c>
      <c r="G17" s="54">
        <v>74260</v>
      </c>
      <c r="H17" s="54">
        <v>35.700000000000003</v>
      </c>
      <c r="I17" s="18">
        <v>0.30199999999999999</v>
      </c>
      <c r="J17" s="55">
        <f t="shared" si="0"/>
        <v>96686.52</v>
      </c>
      <c r="K17" s="56">
        <f t="shared" si="1"/>
        <v>46.481400000000001</v>
      </c>
    </row>
    <row r="18" spans="2:11" ht="31" x14ac:dyDescent="0.35">
      <c r="B18" s="44" t="s">
        <v>43</v>
      </c>
      <c r="C18" s="45" t="s">
        <v>234</v>
      </c>
      <c r="D18" s="17" t="s">
        <v>246</v>
      </c>
      <c r="E18" s="47" t="s">
        <v>44</v>
      </c>
      <c r="F18" s="45" t="s">
        <v>45</v>
      </c>
      <c r="G18" s="54">
        <v>104070</v>
      </c>
      <c r="H18" s="57">
        <f>G18/2080</f>
        <v>50.033653846153847</v>
      </c>
      <c r="I18" s="18">
        <v>0.30199999999999999</v>
      </c>
      <c r="J18" s="55">
        <f t="shared" si="0"/>
        <v>135499.14000000001</v>
      </c>
      <c r="K18" s="56">
        <f t="shared" si="1"/>
        <v>65.143817307692302</v>
      </c>
    </row>
    <row r="19" spans="2:11" ht="15.5" x14ac:dyDescent="0.35">
      <c r="B19" s="44" t="s">
        <v>46</v>
      </c>
      <c r="C19" s="45" t="s">
        <v>234</v>
      </c>
      <c r="D19" s="17" t="s">
        <v>247</v>
      </c>
      <c r="E19" s="45" t="s">
        <v>47</v>
      </c>
      <c r="F19" s="45" t="s">
        <v>48</v>
      </c>
      <c r="G19" s="54">
        <v>206420</v>
      </c>
      <c r="H19" s="54">
        <v>99.24</v>
      </c>
      <c r="I19" s="18">
        <v>0.30199999999999999</v>
      </c>
      <c r="J19" s="55">
        <f t="shared" si="0"/>
        <v>268758.83999999997</v>
      </c>
      <c r="K19" s="56">
        <f t="shared" si="1"/>
        <v>129.21047999999999</v>
      </c>
    </row>
    <row r="20" spans="2:11" ht="15.5" x14ac:dyDescent="0.35">
      <c r="B20" s="44" t="s">
        <v>49</v>
      </c>
      <c r="C20" s="45" t="s">
        <v>248</v>
      </c>
      <c r="D20" s="17" t="s">
        <v>249</v>
      </c>
      <c r="E20" s="45" t="s">
        <v>50</v>
      </c>
      <c r="F20" s="45" t="s">
        <v>51</v>
      </c>
      <c r="G20" s="54">
        <v>104690</v>
      </c>
      <c r="H20" s="54">
        <v>50.33</v>
      </c>
      <c r="I20" s="18">
        <v>0.30199999999999999</v>
      </c>
      <c r="J20" s="55">
        <f t="shared" si="0"/>
        <v>136306.38</v>
      </c>
      <c r="K20" s="56">
        <f t="shared" si="1"/>
        <v>65.529659999999993</v>
      </c>
    </row>
    <row r="21" spans="2:11" ht="31" x14ac:dyDescent="0.35">
      <c r="B21" s="44" t="s">
        <v>52</v>
      </c>
      <c r="C21" s="45" t="s">
        <v>250</v>
      </c>
      <c r="D21" s="17" t="s">
        <v>251</v>
      </c>
      <c r="E21" s="4" t="s">
        <v>53</v>
      </c>
      <c r="F21" s="4" t="s">
        <v>54</v>
      </c>
      <c r="G21" s="54">
        <v>66140</v>
      </c>
      <c r="H21" s="54">
        <v>31.8</v>
      </c>
      <c r="I21" s="18">
        <v>0.30199999999999999</v>
      </c>
      <c r="J21" s="55">
        <f t="shared" si="0"/>
        <v>86114.28</v>
      </c>
      <c r="K21" s="56">
        <f t="shared" si="1"/>
        <v>41.403599999999997</v>
      </c>
    </row>
    <row r="22" spans="2:11" ht="15.5" x14ac:dyDescent="0.35">
      <c r="B22" s="44" t="s">
        <v>55</v>
      </c>
      <c r="C22" s="45" t="s">
        <v>232</v>
      </c>
      <c r="D22" s="17" t="s">
        <v>239</v>
      </c>
      <c r="E22" s="47" t="s">
        <v>32</v>
      </c>
      <c r="F22" s="47" t="s">
        <v>56</v>
      </c>
      <c r="G22" s="58">
        <v>102950</v>
      </c>
      <c r="H22" s="58">
        <v>49.5</v>
      </c>
      <c r="I22" s="18">
        <v>0.30199999999999999</v>
      </c>
      <c r="J22" s="55">
        <f t="shared" si="0"/>
        <v>134040.9</v>
      </c>
      <c r="K22" s="56">
        <f t="shared" si="1"/>
        <v>64.448999999999998</v>
      </c>
    </row>
    <row r="23" spans="2:11" ht="15.5" x14ac:dyDescent="0.35">
      <c r="B23" s="44" t="s">
        <v>57</v>
      </c>
      <c r="C23" s="45" t="s">
        <v>252</v>
      </c>
      <c r="D23" s="17" t="s">
        <v>253</v>
      </c>
      <c r="E23" s="45" t="s">
        <v>58</v>
      </c>
      <c r="F23" s="45" t="s">
        <v>59</v>
      </c>
      <c r="G23" s="54">
        <v>136550</v>
      </c>
      <c r="H23" s="54">
        <v>65.650000000000006</v>
      </c>
      <c r="I23" s="18">
        <v>0.30199999999999999</v>
      </c>
      <c r="J23" s="55">
        <f t="shared" si="0"/>
        <v>177788.1</v>
      </c>
      <c r="K23" s="56">
        <f t="shared" si="1"/>
        <v>85.476300000000009</v>
      </c>
    </row>
    <row r="24" spans="2:11" ht="31" x14ac:dyDescent="0.35">
      <c r="B24" s="44" t="s">
        <v>60</v>
      </c>
      <c r="C24" s="45" t="s">
        <v>252</v>
      </c>
      <c r="D24" s="17" t="s">
        <v>254</v>
      </c>
      <c r="E24" s="47" t="s">
        <v>61</v>
      </c>
      <c r="F24" s="47" t="s">
        <v>62</v>
      </c>
      <c r="G24" s="54">
        <v>117960</v>
      </c>
      <c r="H24" s="54">
        <v>56.71</v>
      </c>
      <c r="I24" s="18">
        <v>0.30199999999999999</v>
      </c>
      <c r="J24" s="55">
        <f t="shared" si="0"/>
        <v>153583.91999999998</v>
      </c>
      <c r="K24" s="56">
        <f t="shared" si="1"/>
        <v>73.836420000000004</v>
      </c>
    </row>
    <row r="25" spans="2:11" ht="31" x14ac:dyDescent="0.35">
      <c r="B25" s="50" t="s">
        <v>63</v>
      </c>
      <c r="C25" s="59" t="s">
        <v>255</v>
      </c>
      <c r="D25" s="21" t="s">
        <v>256</v>
      </c>
      <c r="E25" s="51" t="s">
        <v>64</v>
      </c>
      <c r="F25" s="51" t="s">
        <v>65</v>
      </c>
      <c r="G25" s="60">
        <v>60340</v>
      </c>
      <c r="H25" s="60">
        <v>29.01</v>
      </c>
      <c r="I25" s="24">
        <v>0.30199999999999999</v>
      </c>
      <c r="J25" s="61">
        <f t="shared" si="0"/>
        <v>78562.679999999993</v>
      </c>
      <c r="K25" s="62">
        <f t="shared" si="1"/>
        <v>37.77102</v>
      </c>
    </row>
    <row r="28" spans="2:11" ht="17.5" x14ac:dyDescent="0.35">
      <c r="B28" s="223" t="s">
        <v>257</v>
      </c>
      <c r="C28" s="224"/>
      <c r="D28" s="224"/>
      <c r="E28" s="224"/>
      <c r="F28" s="224"/>
      <c r="G28" s="224"/>
      <c r="H28" s="224"/>
      <c r="I28" s="224"/>
      <c r="J28" s="224"/>
      <c r="K28" s="225"/>
    </row>
    <row r="29" spans="2:11" ht="18" x14ac:dyDescent="0.35">
      <c r="B29" s="14" t="s">
        <v>6</v>
      </c>
      <c r="C29" s="15" t="s">
        <v>223</v>
      </c>
      <c r="D29" s="15" t="s">
        <v>224</v>
      </c>
      <c r="E29" s="15" t="s">
        <v>225</v>
      </c>
      <c r="F29" s="15" t="s">
        <v>226</v>
      </c>
      <c r="G29" s="15" t="s">
        <v>227</v>
      </c>
      <c r="H29" s="15" t="s">
        <v>228</v>
      </c>
      <c r="I29" s="15" t="s">
        <v>229</v>
      </c>
      <c r="J29" s="15" t="s">
        <v>230</v>
      </c>
      <c r="K29" s="16" t="s">
        <v>231</v>
      </c>
    </row>
    <row r="30" spans="2:11" ht="15.5" x14ac:dyDescent="0.35">
      <c r="B30" s="44" t="s">
        <v>70</v>
      </c>
      <c r="C30" s="45" t="s">
        <v>252</v>
      </c>
      <c r="D30" s="28" t="s">
        <v>258</v>
      </c>
      <c r="E30" s="47" t="s">
        <v>71</v>
      </c>
      <c r="F30" s="45" t="s">
        <v>72</v>
      </c>
      <c r="G30" s="54">
        <v>78240</v>
      </c>
      <c r="H30" s="54">
        <v>37.61</v>
      </c>
      <c r="I30" s="18">
        <v>0.30199999999999999</v>
      </c>
      <c r="J30" s="55">
        <f t="shared" ref="J30:J46" si="2">(G30*0.302)+G30</f>
        <v>101868.48</v>
      </c>
      <c r="K30" s="56">
        <f t="shared" ref="K30:K46" si="3">(H30*0.302)+H30</f>
        <v>48.968220000000002</v>
      </c>
    </row>
    <row r="31" spans="2:11" ht="15.5" x14ac:dyDescent="0.35">
      <c r="B31" s="44" t="s">
        <v>73</v>
      </c>
      <c r="C31" s="45" t="s">
        <v>252</v>
      </c>
      <c r="D31" s="28" t="s">
        <v>259</v>
      </c>
      <c r="E31" s="45" t="s">
        <v>74</v>
      </c>
      <c r="F31" s="45" t="s">
        <v>75</v>
      </c>
      <c r="G31" s="54">
        <v>68090</v>
      </c>
      <c r="H31" s="54">
        <v>32.74</v>
      </c>
      <c r="I31" s="18">
        <v>0.30199999999999999</v>
      </c>
      <c r="J31" s="55">
        <f t="shared" si="2"/>
        <v>88653.18</v>
      </c>
      <c r="K31" s="56">
        <f t="shared" si="3"/>
        <v>42.627480000000006</v>
      </c>
    </row>
    <row r="32" spans="2:11" ht="15.5" x14ac:dyDescent="0.35">
      <c r="B32" s="44" t="s">
        <v>76</v>
      </c>
      <c r="C32" s="45" t="s">
        <v>248</v>
      </c>
      <c r="D32" s="28" t="s">
        <v>260</v>
      </c>
      <c r="E32" s="45" t="s">
        <v>77</v>
      </c>
      <c r="F32" s="45" t="s">
        <v>76</v>
      </c>
      <c r="G32" s="53">
        <v>69780</v>
      </c>
      <c r="H32" s="54">
        <v>33.549999999999997</v>
      </c>
      <c r="I32" s="18">
        <v>0.30199999999999999</v>
      </c>
      <c r="J32" s="55">
        <f t="shared" si="2"/>
        <v>90853.56</v>
      </c>
      <c r="K32" s="56">
        <f t="shared" si="3"/>
        <v>43.682099999999998</v>
      </c>
    </row>
    <row r="33" spans="2:11" ht="15.5" x14ac:dyDescent="0.35">
      <c r="B33" s="44" t="s">
        <v>78</v>
      </c>
      <c r="C33" s="45" t="s">
        <v>248</v>
      </c>
      <c r="D33" s="28" t="s">
        <v>261</v>
      </c>
      <c r="E33" s="45" t="s">
        <v>79</v>
      </c>
      <c r="F33" s="45" t="s">
        <v>80</v>
      </c>
      <c r="G33" s="57">
        <v>45120</v>
      </c>
      <c r="H33" s="57">
        <v>21.69</v>
      </c>
      <c r="I33" s="18">
        <v>0.30199999999999999</v>
      </c>
      <c r="J33" s="55">
        <f t="shared" si="2"/>
        <v>58746.239999999998</v>
      </c>
      <c r="K33" s="56">
        <f t="shared" si="3"/>
        <v>28.240380000000002</v>
      </c>
    </row>
    <row r="34" spans="2:11" ht="15.5" x14ac:dyDescent="0.35">
      <c r="B34" s="44" t="s">
        <v>81</v>
      </c>
      <c r="C34" s="45" t="s">
        <v>248</v>
      </c>
      <c r="D34" s="28" t="s">
        <v>262</v>
      </c>
      <c r="E34" s="47" t="s">
        <v>82</v>
      </c>
      <c r="F34" s="47" t="s">
        <v>82</v>
      </c>
      <c r="G34" s="58">
        <v>51030</v>
      </c>
      <c r="H34" s="58">
        <v>24.54</v>
      </c>
      <c r="I34" s="18">
        <v>0.30199999999999999</v>
      </c>
      <c r="J34" s="55">
        <f t="shared" si="2"/>
        <v>66441.06</v>
      </c>
      <c r="K34" s="56">
        <f t="shared" si="3"/>
        <v>31.951079999999997</v>
      </c>
    </row>
    <row r="35" spans="2:11" ht="15.5" x14ac:dyDescent="0.35">
      <c r="B35" s="44" t="s">
        <v>83</v>
      </c>
      <c r="C35" s="45" t="s">
        <v>252</v>
      </c>
      <c r="D35" s="28" t="s">
        <v>263</v>
      </c>
      <c r="E35" s="47" t="s">
        <v>84</v>
      </c>
      <c r="F35" s="47" t="s">
        <v>85</v>
      </c>
      <c r="G35" s="58">
        <v>60060</v>
      </c>
      <c r="H35" s="58">
        <v>28.88</v>
      </c>
      <c r="I35" s="18">
        <v>0.30199999999999999</v>
      </c>
      <c r="J35" s="55">
        <f t="shared" si="2"/>
        <v>78198.12</v>
      </c>
      <c r="K35" s="56">
        <f t="shared" si="3"/>
        <v>37.601759999999999</v>
      </c>
    </row>
    <row r="36" spans="2:11" ht="15.5" x14ac:dyDescent="0.35">
      <c r="B36" s="44" t="s">
        <v>86</v>
      </c>
      <c r="C36" s="45" t="s">
        <v>264</v>
      </c>
      <c r="D36" s="28" t="s">
        <v>258</v>
      </c>
      <c r="E36" s="47" t="s">
        <v>87</v>
      </c>
      <c r="F36" s="45" t="s">
        <v>88</v>
      </c>
      <c r="G36" s="57">
        <v>78240</v>
      </c>
      <c r="H36" s="57">
        <v>37.61</v>
      </c>
      <c r="I36" s="18">
        <v>0.30199999999999999</v>
      </c>
      <c r="J36" s="55">
        <f t="shared" si="2"/>
        <v>101868.48</v>
      </c>
      <c r="K36" s="56">
        <f t="shared" si="3"/>
        <v>48.968220000000002</v>
      </c>
    </row>
    <row r="37" spans="2:11" ht="15.5" x14ac:dyDescent="0.35">
      <c r="B37" s="44" t="s">
        <v>89</v>
      </c>
      <c r="C37" s="45" t="s">
        <v>232</v>
      </c>
      <c r="D37" s="28" t="s">
        <v>265</v>
      </c>
      <c r="E37" s="45" t="s">
        <v>90</v>
      </c>
      <c r="F37" s="45" t="s">
        <v>91</v>
      </c>
      <c r="G37" s="54">
        <v>74720</v>
      </c>
      <c r="H37" s="54">
        <v>35.92</v>
      </c>
      <c r="I37" s="18">
        <v>0.30199999999999999</v>
      </c>
      <c r="J37" s="55">
        <f t="shared" si="2"/>
        <v>97285.440000000002</v>
      </c>
      <c r="K37" s="56">
        <f t="shared" si="3"/>
        <v>46.76784</v>
      </c>
    </row>
    <row r="38" spans="2:11" ht="31" x14ac:dyDescent="0.35">
      <c r="B38" s="44" t="s">
        <v>92</v>
      </c>
      <c r="C38" s="45" t="s">
        <v>252</v>
      </c>
      <c r="D38" s="28" t="s">
        <v>266</v>
      </c>
      <c r="E38" s="4" t="s">
        <v>93</v>
      </c>
      <c r="F38" s="4" t="s">
        <v>94</v>
      </c>
      <c r="G38" s="54">
        <v>65140</v>
      </c>
      <c r="H38" s="54">
        <v>31.32</v>
      </c>
      <c r="I38" s="18">
        <v>0.30199999999999999</v>
      </c>
      <c r="J38" s="55">
        <f t="shared" si="2"/>
        <v>84812.28</v>
      </c>
      <c r="K38" s="56">
        <f t="shared" si="3"/>
        <v>40.778639999999996</v>
      </c>
    </row>
    <row r="39" spans="2:11" ht="31" x14ac:dyDescent="0.35">
      <c r="B39" s="44" t="s">
        <v>95</v>
      </c>
      <c r="C39" s="45" t="s">
        <v>252</v>
      </c>
      <c r="D39" s="28" t="s">
        <v>258</v>
      </c>
      <c r="E39" s="47" t="s">
        <v>87</v>
      </c>
      <c r="F39" s="47" t="s">
        <v>96</v>
      </c>
      <c r="G39" s="58">
        <v>78240</v>
      </c>
      <c r="H39" s="58">
        <v>37.61</v>
      </c>
      <c r="I39" s="18">
        <v>0.30199999999999999</v>
      </c>
      <c r="J39" s="55">
        <f t="shared" si="2"/>
        <v>101868.48</v>
      </c>
      <c r="K39" s="56">
        <f t="shared" si="3"/>
        <v>48.968220000000002</v>
      </c>
    </row>
    <row r="40" spans="2:11" ht="15.5" x14ac:dyDescent="0.35">
      <c r="B40" s="44" t="s">
        <v>33</v>
      </c>
      <c r="C40" s="45" t="s">
        <v>252</v>
      </c>
      <c r="D40" s="28" t="s">
        <v>236</v>
      </c>
      <c r="E40" s="47" t="s">
        <v>97</v>
      </c>
      <c r="F40" s="47" t="s">
        <v>98</v>
      </c>
      <c r="G40" s="58">
        <v>136550</v>
      </c>
      <c r="H40" s="58">
        <v>65.650000000000006</v>
      </c>
      <c r="I40" s="18">
        <v>0.30199999999999999</v>
      </c>
      <c r="J40" s="55">
        <f t="shared" si="2"/>
        <v>177788.1</v>
      </c>
      <c r="K40" s="56">
        <f t="shared" si="3"/>
        <v>85.476300000000009</v>
      </c>
    </row>
    <row r="41" spans="2:11" ht="15.5" x14ac:dyDescent="0.35">
      <c r="B41" s="44" t="s">
        <v>99</v>
      </c>
      <c r="C41" s="45" t="s">
        <v>252</v>
      </c>
      <c r="D41" s="28" t="s">
        <v>267</v>
      </c>
      <c r="E41" s="5" t="s">
        <v>100</v>
      </c>
      <c r="F41" s="5" t="s">
        <v>99</v>
      </c>
      <c r="G41" s="54">
        <v>69480</v>
      </c>
      <c r="H41" s="54">
        <v>33.4</v>
      </c>
      <c r="I41" s="18">
        <v>0.30199999999999999</v>
      </c>
      <c r="J41" s="55">
        <f t="shared" si="2"/>
        <v>90462.959999999992</v>
      </c>
      <c r="K41" s="56">
        <f t="shared" si="3"/>
        <v>43.486799999999995</v>
      </c>
    </row>
    <row r="42" spans="2:11" ht="15.5" x14ac:dyDescent="0.35">
      <c r="B42" s="44" t="s">
        <v>101</v>
      </c>
      <c r="C42" s="45" t="s">
        <v>252</v>
      </c>
      <c r="D42" s="28" t="s">
        <v>268</v>
      </c>
      <c r="E42" s="4" t="s">
        <v>102</v>
      </c>
      <c r="F42" s="4" t="s">
        <v>103</v>
      </c>
      <c r="G42" s="54">
        <v>58570</v>
      </c>
      <c r="H42" s="54">
        <v>28.16</v>
      </c>
      <c r="I42" s="18">
        <v>0.30199999999999999</v>
      </c>
      <c r="J42" s="55">
        <f t="shared" si="2"/>
        <v>76258.14</v>
      </c>
      <c r="K42" s="56">
        <f t="shared" si="3"/>
        <v>36.664320000000004</v>
      </c>
    </row>
    <row r="43" spans="2:11" ht="15.5" x14ac:dyDescent="0.35">
      <c r="B43" s="44" t="s">
        <v>104</v>
      </c>
      <c r="C43" s="45" t="s">
        <v>252</v>
      </c>
      <c r="D43" s="28" t="s">
        <v>268</v>
      </c>
      <c r="E43" s="45" t="s">
        <v>102</v>
      </c>
      <c r="F43" s="45" t="s">
        <v>105</v>
      </c>
      <c r="G43" s="54">
        <v>58570</v>
      </c>
      <c r="H43" s="54">
        <v>28.16</v>
      </c>
      <c r="I43" s="18">
        <v>0.30199999999999999</v>
      </c>
      <c r="J43" s="55">
        <f t="shared" si="2"/>
        <v>76258.14</v>
      </c>
      <c r="K43" s="56">
        <f t="shared" si="3"/>
        <v>36.664320000000004</v>
      </c>
    </row>
    <row r="44" spans="2:11" ht="15.5" x14ac:dyDescent="0.35">
      <c r="B44" s="44" t="s">
        <v>106</v>
      </c>
      <c r="C44" s="45" t="s">
        <v>264</v>
      </c>
      <c r="D44" s="28" t="s">
        <v>262</v>
      </c>
      <c r="E44" s="45" t="s">
        <v>82</v>
      </c>
      <c r="F44" s="45" t="s">
        <v>107</v>
      </c>
      <c r="G44" s="54">
        <v>51030</v>
      </c>
      <c r="H44" s="54">
        <v>24.54</v>
      </c>
      <c r="I44" s="18">
        <v>0.30199999999999999</v>
      </c>
      <c r="J44" s="55">
        <f t="shared" si="2"/>
        <v>66441.06</v>
      </c>
      <c r="K44" s="56">
        <f t="shared" si="3"/>
        <v>31.951079999999997</v>
      </c>
    </row>
    <row r="45" spans="2:11" ht="15.5" x14ac:dyDescent="0.35">
      <c r="B45" s="44" t="s">
        <v>108</v>
      </c>
      <c r="C45" s="45" t="s">
        <v>269</v>
      </c>
      <c r="D45" s="28" t="s">
        <v>262</v>
      </c>
      <c r="E45" s="45" t="s">
        <v>82</v>
      </c>
      <c r="F45" s="45" t="s">
        <v>109</v>
      </c>
      <c r="G45" s="54">
        <v>51030</v>
      </c>
      <c r="H45" s="54">
        <v>24.54</v>
      </c>
      <c r="I45" s="18">
        <v>0.30199999999999999</v>
      </c>
      <c r="J45" s="55">
        <f t="shared" si="2"/>
        <v>66441.06</v>
      </c>
      <c r="K45" s="56">
        <f t="shared" si="3"/>
        <v>31.951079999999997</v>
      </c>
    </row>
    <row r="46" spans="2:11" ht="15.5" x14ac:dyDescent="0.35">
      <c r="B46" s="50" t="s">
        <v>110</v>
      </c>
      <c r="C46" s="59" t="s">
        <v>264</v>
      </c>
      <c r="D46" s="29" t="s">
        <v>270</v>
      </c>
      <c r="E46" s="59" t="s">
        <v>111</v>
      </c>
      <c r="F46" s="59" t="s">
        <v>112</v>
      </c>
      <c r="G46" s="60">
        <v>63000</v>
      </c>
      <c r="H46" s="60">
        <v>30.29</v>
      </c>
      <c r="I46" s="24">
        <v>0.30199999999999999</v>
      </c>
      <c r="J46" s="61">
        <f t="shared" si="2"/>
        <v>82026</v>
      </c>
      <c r="K46" s="62">
        <f t="shared" si="3"/>
        <v>39.437579999999997</v>
      </c>
    </row>
    <row r="49" spans="2:11" ht="17.5" x14ac:dyDescent="0.35">
      <c r="B49" s="223" t="s">
        <v>271</v>
      </c>
      <c r="C49" s="224"/>
      <c r="D49" s="224"/>
      <c r="E49" s="224"/>
      <c r="F49" s="224"/>
      <c r="G49" s="224"/>
      <c r="H49" s="224"/>
      <c r="I49" s="224"/>
      <c r="J49" s="224"/>
      <c r="K49" s="225"/>
    </row>
    <row r="50" spans="2:11" ht="18" x14ac:dyDescent="0.35">
      <c r="B50" s="30" t="s">
        <v>6</v>
      </c>
      <c r="C50" s="31" t="s">
        <v>223</v>
      </c>
      <c r="D50" s="31" t="s">
        <v>224</v>
      </c>
      <c r="E50" s="31" t="s">
        <v>225</v>
      </c>
      <c r="F50" s="31" t="s">
        <v>226</v>
      </c>
      <c r="G50" s="31" t="s">
        <v>227</v>
      </c>
      <c r="H50" s="31" t="s">
        <v>228</v>
      </c>
      <c r="I50" s="31" t="s">
        <v>229</v>
      </c>
      <c r="J50" s="31" t="s">
        <v>230</v>
      </c>
      <c r="K50" s="32" t="s">
        <v>231</v>
      </c>
    </row>
    <row r="51" spans="2:11" ht="15.5" x14ac:dyDescent="0.35">
      <c r="B51" s="63" t="s">
        <v>114</v>
      </c>
      <c r="C51" s="33" t="s">
        <v>272</v>
      </c>
      <c r="D51" s="34" t="s">
        <v>273</v>
      </c>
      <c r="E51" s="64" t="s">
        <v>115</v>
      </c>
      <c r="F51" s="64" t="s">
        <v>116</v>
      </c>
      <c r="G51" s="65">
        <v>57970</v>
      </c>
      <c r="H51" s="65">
        <v>27.87</v>
      </c>
      <c r="I51" s="66">
        <v>0.30199999999999999</v>
      </c>
      <c r="J51" s="67">
        <f t="shared" ref="J51:K57" si="4">(G51*0.302)+G51</f>
        <v>75476.94</v>
      </c>
      <c r="K51" s="68">
        <f t="shared" si="4"/>
        <v>36.286740000000002</v>
      </c>
    </row>
    <row r="52" spans="2:11" ht="31" x14ac:dyDescent="0.35">
      <c r="B52" s="44" t="s">
        <v>117</v>
      </c>
      <c r="C52" s="45" t="s">
        <v>252</v>
      </c>
      <c r="D52" s="28" t="s">
        <v>274</v>
      </c>
      <c r="E52" s="47" t="s">
        <v>118</v>
      </c>
      <c r="F52" s="47" t="s">
        <v>119</v>
      </c>
      <c r="G52" s="54">
        <v>64520</v>
      </c>
      <c r="H52" s="54">
        <v>31.02</v>
      </c>
      <c r="I52" s="18">
        <v>0.30199999999999999</v>
      </c>
      <c r="J52" s="55">
        <f t="shared" si="4"/>
        <v>84005.040000000008</v>
      </c>
      <c r="K52" s="56">
        <f t="shared" si="4"/>
        <v>40.388039999999997</v>
      </c>
    </row>
    <row r="53" spans="2:11" ht="15.5" x14ac:dyDescent="0.35">
      <c r="B53" s="44" t="s">
        <v>120</v>
      </c>
      <c r="C53" s="45" t="s">
        <v>264</v>
      </c>
      <c r="D53" s="28" t="s">
        <v>273</v>
      </c>
      <c r="E53" s="4" t="s">
        <v>115</v>
      </c>
      <c r="F53" s="4" t="s">
        <v>121</v>
      </c>
      <c r="G53" s="54">
        <v>57970</v>
      </c>
      <c r="H53" s="54">
        <v>27.87</v>
      </c>
      <c r="I53" s="18">
        <v>0.30199999999999999</v>
      </c>
      <c r="J53" s="55">
        <f t="shared" si="4"/>
        <v>75476.94</v>
      </c>
      <c r="K53" s="56">
        <f t="shared" si="4"/>
        <v>36.286740000000002</v>
      </c>
    </row>
    <row r="54" spans="2:11" ht="31" x14ac:dyDescent="0.35">
      <c r="B54" s="49" t="s">
        <v>122</v>
      </c>
      <c r="C54" s="45" t="s">
        <v>264</v>
      </c>
      <c r="D54" s="28" t="s">
        <v>274</v>
      </c>
      <c r="E54" s="45" t="s">
        <v>118</v>
      </c>
      <c r="F54" s="45" t="s">
        <v>123</v>
      </c>
      <c r="G54" s="57">
        <v>64520</v>
      </c>
      <c r="H54" s="57">
        <v>31.02</v>
      </c>
      <c r="I54" s="18">
        <v>0.30199999999999999</v>
      </c>
      <c r="J54" s="55">
        <f t="shared" si="4"/>
        <v>84005.040000000008</v>
      </c>
      <c r="K54" s="56">
        <f t="shared" si="4"/>
        <v>40.388039999999997</v>
      </c>
    </row>
    <row r="55" spans="2:11" ht="15.5" x14ac:dyDescent="0.35">
      <c r="B55" s="44" t="s">
        <v>124</v>
      </c>
      <c r="C55" s="45" t="s">
        <v>275</v>
      </c>
      <c r="D55" s="28" t="s">
        <v>273</v>
      </c>
      <c r="E55" s="45" t="s">
        <v>115</v>
      </c>
      <c r="F55" s="45" t="s">
        <v>125</v>
      </c>
      <c r="G55" s="54">
        <v>57970</v>
      </c>
      <c r="H55" s="54">
        <v>27.87</v>
      </c>
      <c r="I55" s="18">
        <v>0.30199999999999999</v>
      </c>
      <c r="J55" s="55">
        <f t="shared" si="4"/>
        <v>75476.94</v>
      </c>
      <c r="K55" s="56">
        <f t="shared" si="4"/>
        <v>36.286740000000002</v>
      </c>
    </row>
    <row r="56" spans="2:11" ht="15.5" x14ac:dyDescent="0.35">
      <c r="B56" s="44" t="s">
        <v>126</v>
      </c>
      <c r="C56" s="45" t="s">
        <v>234</v>
      </c>
      <c r="D56" s="28" t="s">
        <v>276</v>
      </c>
      <c r="E56" s="4" t="s">
        <v>127</v>
      </c>
      <c r="F56" s="4" t="s">
        <v>128</v>
      </c>
      <c r="G56" s="54">
        <v>72910</v>
      </c>
      <c r="H56" s="54">
        <v>35.049999999999997</v>
      </c>
      <c r="I56" s="18">
        <v>0.30199999999999999</v>
      </c>
      <c r="J56" s="55">
        <f t="shared" si="4"/>
        <v>94928.82</v>
      </c>
      <c r="K56" s="56">
        <f t="shared" si="4"/>
        <v>45.635099999999994</v>
      </c>
    </row>
    <row r="57" spans="2:11" ht="15.5" x14ac:dyDescent="0.35">
      <c r="B57" s="50" t="s">
        <v>129</v>
      </c>
      <c r="C57" s="59" t="s">
        <v>252</v>
      </c>
      <c r="D57" s="29" t="s">
        <v>254</v>
      </c>
      <c r="E57" s="51" t="s">
        <v>61</v>
      </c>
      <c r="F57" s="51" t="s">
        <v>130</v>
      </c>
      <c r="G57" s="69">
        <v>117960</v>
      </c>
      <c r="H57" s="69">
        <v>56.71</v>
      </c>
      <c r="I57" s="24">
        <v>0.30199999999999999</v>
      </c>
      <c r="J57" s="61">
        <f t="shared" si="4"/>
        <v>153583.91999999998</v>
      </c>
      <c r="K57" s="62">
        <f t="shared" si="4"/>
        <v>73.836420000000004</v>
      </c>
    </row>
    <row r="60" spans="2:11" ht="17.5" x14ac:dyDescent="0.35">
      <c r="B60" s="223" t="s">
        <v>277</v>
      </c>
      <c r="C60" s="224"/>
      <c r="D60" s="224"/>
      <c r="E60" s="224"/>
      <c r="F60" s="224"/>
      <c r="G60" s="224"/>
      <c r="H60" s="224"/>
      <c r="I60" s="224"/>
      <c r="J60" s="224"/>
      <c r="K60" s="225"/>
    </row>
    <row r="61" spans="2:11" ht="18" x14ac:dyDescent="0.35">
      <c r="B61" s="14" t="s">
        <v>6</v>
      </c>
      <c r="C61" s="15" t="s">
        <v>223</v>
      </c>
      <c r="D61" s="15" t="s">
        <v>224</v>
      </c>
      <c r="E61" s="15" t="s">
        <v>225</v>
      </c>
      <c r="F61" s="15" t="s">
        <v>226</v>
      </c>
      <c r="G61" s="15" t="s">
        <v>227</v>
      </c>
      <c r="H61" s="15" t="s">
        <v>228</v>
      </c>
      <c r="I61" s="15" t="s">
        <v>229</v>
      </c>
      <c r="J61" s="15" t="s">
        <v>230</v>
      </c>
      <c r="K61" s="16" t="s">
        <v>231</v>
      </c>
    </row>
    <row r="62" spans="2:11" ht="15.5" x14ac:dyDescent="0.35">
      <c r="B62" s="44" t="s">
        <v>132</v>
      </c>
      <c r="C62" s="45" t="s">
        <v>278</v>
      </c>
      <c r="D62" s="28" t="s">
        <v>247</v>
      </c>
      <c r="E62" s="45" t="s">
        <v>47</v>
      </c>
      <c r="F62" s="45" t="s">
        <v>133</v>
      </c>
      <c r="G62" s="54">
        <v>206420</v>
      </c>
      <c r="H62" s="54">
        <v>99.24</v>
      </c>
      <c r="I62" s="18">
        <v>0.30199999999999999</v>
      </c>
      <c r="J62" s="55">
        <f t="shared" ref="J62:J85" si="5">(G62*0.302)+G62</f>
        <v>268758.83999999997</v>
      </c>
      <c r="K62" s="56">
        <f t="shared" ref="K62:K85" si="6">(H62*0.302)+H62</f>
        <v>129.21047999999999</v>
      </c>
    </row>
    <row r="63" spans="2:11" ht="15.5" x14ac:dyDescent="0.35">
      <c r="B63" s="44" t="s">
        <v>134</v>
      </c>
      <c r="C63" s="45" t="s">
        <v>252</v>
      </c>
      <c r="D63" s="28" t="s">
        <v>263</v>
      </c>
      <c r="E63" s="47" t="s">
        <v>84</v>
      </c>
      <c r="F63" s="45" t="s">
        <v>135</v>
      </c>
      <c r="G63" s="54">
        <v>60060</v>
      </c>
      <c r="H63" s="54">
        <v>28.88</v>
      </c>
      <c r="I63" s="18">
        <v>0.30199999999999999</v>
      </c>
      <c r="J63" s="55">
        <f t="shared" si="5"/>
        <v>78198.12</v>
      </c>
      <c r="K63" s="56">
        <f t="shared" si="6"/>
        <v>37.601759999999999</v>
      </c>
    </row>
    <row r="64" spans="2:11" ht="15.5" x14ac:dyDescent="0.35">
      <c r="B64" s="44" t="s">
        <v>136</v>
      </c>
      <c r="C64" s="45" t="s">
        <v>234</v>
      </c>
      <c r="D64" s="28" t="s">
        <v>254</v>
      </c>
      <c r="E64" s="47" t="s">
        <v>61</v>
      </c>
      <c r="F64" s="47" t="s">
        <v>137</v>
      </c>
      <c r="G64" s="54">
        <v>117960</v>
      </c>
      <c r="H64" s="54">
        <v>56.71</v>
      </c>
      <c r="I64" s="18">
        <v>0.30199999999999999</v>
      </c>
      <c r="J64" s="55">
        <f t="shared" si="5"/>
        <v>153583.91999999998</v>
      </c>
      <c r="K64" s="56">
        <f t="shared" si="6"/>
        <v>73.836420000000004</v>
      </c>
    </row>
    <row r="65" spans="2:11" ht="15.5" x14ac:dyDescent="0.35">
      <c r="B65" s="44" t="s">
        <v>138</v>
      </c>
      <c r="C65" s="45" t="s">
        <v>252</v>
      </c>
      <c r="D65" s="28" t="s">
        <v>279</v>
      </c>
      <c r="E65" s="45" t="s">
        <v>139</v>
      </c>
      <c r="F65" s="45" t="s">
        <v>140</v>
      </c>
      <c r="G65" s="54">
        <v>59190</v>
      </c>
      <c r="H65" s="54">
        <v>28.46</v>
      </c>
      <c r="I65" s="18">
        <v>0.30199999999999999</v>
      </c>
      <c r="J65" s="55">
        <f t="shared" si="5"/>
        <v>77065.38</v>
      </c>
      <c r="K65" s="56">
        <f t="shared" si="6"/>
        <v>37.054920000000003</v>
      </c>
    </row>
    <row r="66" spans="2:11" ht="15.5" x14ac:dyDescent="0.35">
      <c r="B66" s="44" t="s">
        <v>141</v>
      </c>
      <c r="C66" s="45" t="s">
        <v>264</v>
      </c>
      <c r="D66" s="28" t="s">
        <v>280</v>
      </c>
      <c r="E66" s="45" t="s">
        <v>142</v>
      </c>
      <c r="F66" s="45" t="s">
        <v>143</v>
      </c>
      <c r="G66" s="54">
        <v>112590</v>
      </c>
      <c r="H66" s="54">
        <v>54.13</v>
      </c>
      <c r="I66" s="18">
        <v>0.30199999999999999</v>
      </c>
      <c r="J66" s="55">
        <f t="shared" si="5"/>
        <v>146592.18</v>
      </c>
      <c r="K66" s="56">
        <f t="shared" si="6"/>
        <v>70.477260000000001</v>
      </c>
    </row>
    <row r="67" spans="2:11" ht="15.5" x14ac:dyDescent="0.35">
      <c r="B67" s="44" t="s">
        <v>144</v>
      </c>
      <c r="C67" s="45" t="s">
        <v>278</v>
      </c>
      <c r="D67" s="28" t="s">
        <v>281</v>
      </c>
      <c r="E67" s="45" t="s">
        <v>145</v>
      </c>
      <c r="F67" s="45" t="s">
        <v>146</v>
      </c>
      <c r="G67" s="54">
        <v>239200</v>
      </c>
      <c r="H67" s="54">
        <v>115</v>
      </c>
      <c r="I67" s="18">
        <v>0.30199999999999999</v>
      </c>
      <c r="J67" s="55">
        <f t="shared" si="5"/>
        <v>311438.40000000002</v>
      </c>
      <c r="K67" s="56">
        <f t="shared" si="6"/>
        <v>149.72999999999999</v>
      </c>
    </row>
    <row r="68" spans="2:11" ht="31" x14ac:dyDescent="0.35">
      <c r="B68" s="44" t="s">
        <v>147</v>
      </c>
      <c r="C68" s="45" t="s">
        <v>252</v>
      </c>
      <c r="D68" s="28" t="s">
        <v>254</v>
      </c>
      <c r="E68" s="47" t="s">
        <v>61</v>
      </c>
      <c r="F68" s="47" t="s">
        <v>148</v>
      </c>
      <c r="G68" s="54">
        <v>117960</v>
      </c>
      <c r="H68" s="54">
        <v>56.71</v>
      </c>
      <c r="I68" s="18">
        <v>0.30199999999999999</v>
      </c>
      <c r="J68" s="55">
        <f t="shared" si="5"/>
        <v>153583.91999999998</v>
      </c>
      <c r="K68" s="56">
        <f t="shared" si="6"/>
        <v>73.836420000000004</v>
      </c>
    </row>
    <row r="69" spans="2:11" ht="15.5" x14ac:dyDescent="0.35">
      <c r="B69" s="44" t="s">
        <v>149</v>
      </c>
      <c r="C69" s="45" t="s">
        <v>252</v>
      </c>
      <c r="D69" s="28" t="s">
        <v>282</v>
      </c>
      <c r="E69" s="45" t="s">
        <v>150</v>
      </c>
      <c r="F69" s="45" t="s">
        <v>151</v>
      </c>
      <c r="G69" s="54">
        <v>100750</v>
      </c>
      <c r="H69" s="54">
        <v>48.44</v>
      </c>
      <c r="I69" s="18">
        <v>0.30199999999999999</v>
      </c>
      <c r="J69" s="55">
        <f t="shared" si="5"/>
        <v>131176.5</v>
      </c>
      <c r="K69" s="56">
        <f t="shared" si="6"/>
        <v>63.068879999999993</v>
      </c>
    </row>
    <row r="70" spans="2:11" ht="15.5" x14ac:dyDescent="0.35">
      <c r="B70" s="44" t="s">
        <v>152</v>
      </c>
      <c r="C70" s="45" t="s">
        <v>283</v>
      </c>
      <c r="D70" s="28" t="s">
        <v>281</v>
      </c>
      <c r="E70" s="47" t="s">
        <v>145</v>
      </c>
      <c r="F70" s="47" t="s">
        <v>153</v>
      </c>
      <c r="G70" s="54">
        <v>239200</v>
      </c>
      <c r="H70" s="54">
        <v>115</v>
      </c>
      <c r="I70" s="18">
        <v>0.30199999999999999</v>
      </c>
      <c r="J70" s="55">
        <f t="shared" si="5"/>
        <v>311438.40000000002</v>
      </c>
      <c r="K70" s="56">
        <f t="shared" si="6"/>
        <v>149.72999999999999</v>
      </c>
    </row>
    <row r="71" spans="2:11" ht="15.5" x14ac:dyDescent="0.35">
      <c r="B71" s="44" t="s">
        <v>154</v>
      </c>
      <c r="C71" s="45" t="s">
        <v>284</v>
      </c>
      <c r="D71" s="28" t="s">
        <v>254</v>
      </c>
      <c r="E71" s="47" t="s">
        <v>61</v>
      </c>
      <c r="F71" s="45" t="s">
        <v>155</v>
      </c>
      <c r="G71" s="54">
        <v>117960</v>
      </c>
      <c r="H71" s="54">
        <v>56.71</v>
      </c>
      <c r="I71" s="18">
        <v>0.30199999999999999</v>
      </c>
      <c r="J71" s="55">
        <f t="shared" si="5"/>
        <v>153583.91999999998</v>
      </c>
      <c r="K71" s="56">
        <f t="shared" si="6"/>
        <v>73.836420000000004</v>
      </c>
    </row>
    <row r="72" spans="2:11" ht="31" x14ac:dyDescent="0.35">
      <c r="B72" s="44" t="s">
        <v>156</v>
      </c>
      <c r="C72" s="45" t="s">
        <v>252</v>
      </c>
      <c r="D72" s="28" t="s">
        <v>254</v>
      </c>
      <c r="E72" s="47" t="s">
        <v>61</v>
      </c>
      <c r="F72" s="47" t="s">
        <v>157</v>
      </c>
      <c r="G72" s="54">
        <v>117960</v>
      </c>
      <c r="H72" s="54">
        <v>56.71</v>
      </c>
      <c r="I72" s="18">
        <v>0.30199999999999999</v>
      </c>
      <c r="J72" s="55">
        <f t="shared" si="5"/>
        <v>153583.91999999998</v>
      </c>
      <c r="K72" s="56">
        <f t="shared" si="6"/>
        <v>73.836420000000004</v>
      </c>
    </row>
    <row r="73" spans="2:11" ht="15.5" x14ac:dyDescent="0.35">
      <c r="B73" s="44" t="s">
        <v>158</v>
      </c>
      <c r="C73" s="45" t="s">
        <v>285</v>
      </c>
      <c r="D73" s="28" t="s">
        <v>286</v>
      </c>
      <c r="E73" s="45" t="s">
        <v>159</v>
      </c>
      <c r="F73" s="45" t="s">
        <v>160</v>
      </c>
      <c r="G73" s="54">
        <v>93600</v>
      </c>
      <c r="H73" s="54">
        <v>45</v>
      </c>
      <c r="I73" s="18">
        <v>0.30199999999999999</v>
      </c>
      <c r="J73" s="55">
        <f t="shared" si="5"/>
        <v>121867.2</v>
      </c>
      <c r="K73" s="56">
        <f t="shared" si="6"/>
        <v>58.59</v>
      </c>
    </row>
    <row r="74" spans="2:11" ht="15.5" x14ac:dyDescent="0.35">
      <c r="B74" s="44" t="s">
        <v>161</v>
      </c>
      <c r="C74" s="45" t="s">
        <v>248</v>
      </c>
      <c r="D74" s="28" t="s">
        <v>287</v>
      </c>
      <c r="E74" s="45" t="s">
        <v>162</v>
      </c>
      <c r="F74" s="45" t="s">
        <v>162</v>
      </c>
      <c r="G74" s="54">
        <v>48790</v>
      </c>
      <c r="H74" s="54">
        <v>23.46</v>
      </c>
      <c r="I74" s="18">
        <v>0.30199999999999999</v>
      </c>
      <c r="J74" s="55">
        <f t="shared" si="5"/>
        <v>63524.58</v>
      </c>
      <c r="K74" s="56">
        <f t="shared" si="6"/>
        <v>30.544920000000001</v>
      </c>
    </row>
    <row r="75" spans="2:11" ht="31" x14ac:dyDescent="0.35">
      <c r="B75" s="44" t="s">
        <v>163</v>
      </c>
      <c r="C75" s="45" t="s">
        <v>252</v>
      </c>
      <c r="D75" s="28" t="s">
        <v>288</v>
      </c>
      <c r="E75" s="47" t="s">
        <v>164</v>
      </c>
      <c r="F75" s="45" t="s">
        <v>163</v>
      </c>
      <c r="G75" s="54">
        <v>59190</v>
      </c>
      <c r="H75" s="54">
        <v>28.46</v>
      </c>
      <c r="I75" s="18">
        <v>0.30199999999999999</v>
      </c>
      <c r="J75" s="55">
        <f t="shared" si="5"/>
        <v>77065.38</v>
      </c>
      <c r="K75" s="56">
        <f t="shared" si="6"/>
        <v>37.054920000000003</v>
      </c>
    </row>
    <row r="76" spans="2:11" ht="15.5" x14ac:dyDescent="0.35">
      <c r="B76" s="44" t="s">
        <v>165</v>
      </c>
      <c r="C76" s="45" t="s">
        <v>232</v>
      </c>
      <c r="D76" s="28" t="s">
        <v>289</v>
      </c>
      <c r="E76" s="47" t="s">
        <v>166</v>
      </c>
      <c r="F76" s="45" t="s">
        <v>165</v>
      </c>
      <c r="G76" s="54">
        <v>95830</v>
      </c>
      <c r="H76" s="54">
        <v>46.07</v>
      </c>
      <c r="I76" s="18">
        <v>0.30199999999999999</v>
      </c>
      <c r="J76" s="55">
        <f t="shared" si="5"/>
        <v>124770.66</v>
      </c>
      <c r="K76" s="56">
        <f t="shared" si="6"/>
        <v>59.983139999999999</v>
      </c>
    </row>
    <row r="77" spans="2:11" ht="15.5" x14ac:dyDescent="0.35">
      <c r="B77" s="44" t="s">
        <v>167</v>
      </c>
      <c r="C77" s="45" t="s">
        <v>252</v>
      </c>
      <c r="D77" s="28" t="s">
        <v>237</v>
      </c>
      <c r="E77" s="45" t="s">
        <v>26</v>
      </c>
      <c r="F77" s="45" t="s">
        <v>168</v>
      </c>
      <c r="G77" s="54">
        <v>161180</v>
      </c>
      <c r="H77" s="54">
        <v>77.489999999999995</v>
      </c>
      <c r="I77" s="18">
        <v>0.30199999999999999</v>
      </c>
      <c r="J77" s="55">
        <f t="shared" si="5"/>
        <v>209856.36</v>
      </c>
      <c r="K77" s="56">
        <f t="shared" si="6"/>
        <v>100.89197999999999</v>
      </c>
    </row>
    <row r="78" spans="2:11" ht="15.5" x14ac:dyDescent="0.35">
      <c r="B78" s="44" t="s">
        <v>172</v>
      </c>
      <c r="C78" s="45" t="s">
        <v>252</v>
      </c>
      <c r="D78" s="28" t="s">
        <v>263</v>
      </c>
      <c r="E78" s="47" t="s">
        <v>84</v>
      </c>
      <c r="F78" s="45" t="s">
        <v>173</v>
      </c>
      <c r="G78" s="54">
        <v>60060</v>
      </c>
      <c r="H78" s="54">
        <v>28.88</v>
      </c>
      <c r="I78" s="18">
        <v>0.30199999999999999</v>
      </c>
      <c r="J78" s="55">
        <f t="shared" si="5"/>
        <v>78198.12</v>
      </c>
      <c r="K78" s="56">
        <f t="shared" si="6"/>
        <v>37.601759999999999</v>
      </c>
    </row>
    <row r="79" spans="2:11" ht="31" x14ac:dyDescent="0.35">
      <c r="B79" s="44" t="s">
        <v>174</v>
      </c>
      <c r="C79" s="45" t="s">
        <v>290</v>
      </c>
      <c r="D79" s="28" t="s">
        <v>291</v>
      </c>
      <c r="E79" s="47" t="s">
        <v>175</v>
      </c>
      <c r="F79" s="47" t="s">
        <v>176</v>
      </c>
      <c r="G79" s="58">
        <v>236350</v>
      </c>
      <c r="H79" s="58">
        <v>113.63</v>
      </c>
      <c r="I79" s="18">
        <v>0.30199999999999999</v>
      </c>
      <c r="J79" s="55">
        <f t="shared" si="5"/>
        <v>307727.7</v>
      </c>
      <c r="K79" s="56">
        <f t="shared" si="6"/>
        <v>147.94626</v>
      </c>
    </row>
    <row r="80" spans="2:11" ht="31" x14ac:dyDescent="0.35">
      <c r="B80" s="49" t="s">
        <v>177</v>
      </c>
      <c r="C80" s="45" t="s">
        <v>292</v>
      </c>
      <c r="D80" s="28" t="s">
        <v>254</v>
      </c>
      <c r="E80" s="47" t="s">
        <v>61</v>
      </c>
      <c r="F80" s="47" t="s">
        <v>178</v>
      </c>
      <c r="G80" s="58">
        <v>117960</v>
      </c>
      <c r="H80" s="58">
        <v>56.71</v>
      </c>
      <c r="I80" s="18">
        <v>0.30199999999999999</v>
      </c>
      <c r="J80" s="55">
        <f t="shared" si="5"/>
        <v>153583.91999999998</v>
      </c>
      <c r="K80" s="56">
        <f t="shared" si="6"/>
        <v>73.836420000000004</v>
      </c>
    </row>
    <row r="81" spans="2:11" ht="31" x14ac:dyDescent="0.35">
      <c r="B81" s="44" t="s">
        <v>179</v>
      </c>
      <c r="C81" s="45" t="s">
        <v>292</v>
      </c>
      <c r="D81" s="28" t="s">
        <v>254</v>
      </c>
      <c r="E81" s="47" t="s">
        <v>61</v>
      </c>
      <c r="F81" s="47" t="s">
        <v>180</v>
      </c>
      <c r="G81" s="58">
        <v>117960</v>
      </c>
      <c r="H81" s="58">
        <v>56.71</v>
      </c>
      <c r="I81" s="18">
        <v>0.30199999999999999</v>
      </c>
      <c r="J81" s="55">
        <f t="shared" si="5"/>
        <v>153583.91999999998</v>
      </c>
      <c r="K81" s="56">
        <f t="shared" si="6"/>
        <v>73.836420000000004</v>
      </c>
    </row>
    <row r="82" spans="2:11" ht="31" x14ac:dyDescent="0.35">
      <c r="B82" s="44" t="s">
        <v>181</v>
      </c>
      <c r="C82" s="47" t="s">
        <v>293</v>
      </c>
      <c r="D82" s="28" t="s">
        <v>294</v>
      </c>
      <c r="E82" s="47" t="s">
        <v>182</v>
      </c>
      <c r="F82" s="47" t="s">
        <v>183</v>
      </c>
      <c r="G82" s="58">
        <v>62340</v>
      </c>
      <c r="H82" s="58">
        <v>29.97</v>
      </c>
      <c r="I82" s="18">
        <v>0.30199999999999999</v>
      </c>
      <c r="J82" s="55">
        <f t="shared" si="5"/>
        <v>81166.679999999993</v>
      </c>
      <c r="K82" s="56">
        <f t="shared" si="6"/>
        <v>39.020939999999996</v>
      </c>
    </row>
    <row r="83" spans="2:11" ht="31" x14ac:dyDescent="0.35">
      <c r="B83" s="44" t="s">
        <v>184</v>
      </c>
      <c r="C83" s="45" t="s">
        <v>290</v>
      </c>
      <c r="D83" s="28" t="s">
        <v>291</v>
      </c>
      <c r="E83" s="47" t="s">
        <v>175</v>
      </c>
      <c r="F83" s="47" t="s">
        <v>185</v>
      </c>
      <c r="G83" s="58">
        <v>236350</v>
      </c>
      <c r="H83" s="58">
        <v>113.63</v>
      </c>
      <c r="I83" s="18">
        <v>0.30199999999999999</v>
      </c>
      <c r="J83" s="55">
        <f t="shared" si="5"/>
        <v>307727.7</v>
      </c>
      <c r="K83" s="56">
        <f t="shared" si="6"/>
        <v>147.94626</v>
      </c>
    </row>
    <row r="84" spans="2:11" ht="31" x14ac:dyDescent="0.35">
      <c r="B84" s="44" t="s">
        <v>186</v>
      </c>
      <c r="C84" s="45" t="s">
        <v>252</v>
      </c>
      <c r="D84" s="28" t="s">
        <v>288</v>
      </c>
      <c r="E84" s="47" t="s">
        <v>187</v>
      </c>
      <c r="F84" s="45" t="s">
        <v>188</v>
      </c>
      <c r="G84" s="54">
        <v>59190</v>
      </c>
      <c r="H84" s="54">
        <v>28.46</v>
      </c>
      <c r="I84" s="18">
        <v>0.30199999999999999</v>
      </c>
      <c r="J84" s="55">
        <f t="shared" si="5"/>
        <v>77065.38</v>
      </c>
      <c r="K84" s="56">
        <f t="shared" si="6"/>
        <v>37.054920000000003</v>
      </c>
    </row>
    <row r="85" spans="2:11" ht="15.5" x14ac:dyDescent="0.35">
      <c r="B85" s="50" t="s">
        <v>189</v>
      </c>
      <c r="C85" s="59" t="s">
        <v>255</v>
      </c>
      <c r="D85" s="29" t="s">
        <v>295</v>
      </c>
      <c r="E85" s="51" t="s">
        <v>190</v>
      </c>
      <c r="F85" s="59" t="s">
        <v>191</v>
      </c>
      <c r="G85" s="60">
        <v>44640</v>
      </c>
      <c r="H85" s="60">
        <v>21.46</v>
      </c>
      <c r="I85" s="24">
        <v>0.30199999999999999</v>
      </c>
      <c r="J85" s="61">
        <f t="shared" si="5"/>
        <v>58121.279999999999</v>
      </c>
      <c r="K85" s="62">
        <f t="shared" si="6"/>
        <v>27.940920000000002</v>
      </c>
    </row>
  </sheetData>
  <mergeCells count="5">
    <mergeCell ref="B3:K3"/>
    <mergeCell ref="B14:K14"/>
    <mergeCell ref="B28:K28"/>
    <mergeCell ref="B49:K49"/>
    <mergeCell ref="B60:K6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Labor Cost Calculator</vt:lpstr>
      <vt:lpstr>Occupation Menu</vt:lpstr>
      <vt:lpstr>Worked Example</vt:lpstr>
      <vt:lpstr>ONET Positions</vt:lpstr>
      <vt:lpstr>Supplementary Material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2012-08-24T00:51:46Z</dcterms:created>
  <dcterms:modified xsi:type="dcterms:W3CDTF">2025-12-04T20:32:21Z</dcterms:modified>
  <cp:category/>
  <cp:contentStatus/>
</cp:coreProperties>
</file>